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KEN_EN" sheetId="2" r:id="rId1"/>
    <sheet name="KEN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KEN_EN!$B$2:$P$313</definedName>
    <definedName name="_xlnm.Print_Area" localSheetId="1">KEN_FR!$B$2:$P$312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H174" i="3" s="1"/>
  <c r="F153" i="3"/>
  <c r="F149" i="3"/>
  <c r="E149" i="3"/>
  <c r="P145" i="3"/>
  <c r="H136" i="3"/>
  <c r="B136" i="3"/>
  <c r="P132" i="3"/>
  <c r="H130" i="3"/>
  <c r="H129" i="3"/>
  <c r="J128" i="3"/>
  <c r="H128" i="3"/>
  <c r="P126" i="3"/>
  <c r="P119" i="3"/>
  <c r="Z117" i="3"/>
  <c r="Y117" i="3"/>
  <c r="X117" i="3"/>
  <c r="Z116" i="3"/>
  <c r="Y116" i="3"/>
  <c r="X116" i="3"/>
  <c r="Z115" i="3"/>
  <c r="Y115" i="3"/>
  <c r="X115" i="3"/>
  <c r="B115" i="3"/>
  <c r="Z114" i="3"/>
  <c r="Y114" i="3"/>
  <c r="X114" i="3"/>
  <c r="B114" i="3"/>
  <c r="Z113" i="3"/>
  <c r="Y113" i="3"/>
  <c r="X113" i="3"/>
  <c r="O112" i="3"/>
  <c r="W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W36" i="3"/>
  <c r="AF35" i="3"/>
  <c r="AE35" i="3"/>
  <c r="AD35" i="3"/>
  <c r="AC35" i="3"/>
  <c r="AB35" i="3"/>
  <c r="AA35" i="3"/>
  <c r="Z35" i="3"/>
  <c r="Y35" i="3"/>
  <c r="X35" i="3"/>
  <c r="AC34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W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6" i="3"/>
  <c r="B2" i="3"/>
  <c r="Z299" i="2"/>
  <c r="J298" i="2" s="1"/>
  <c r="J299" i="3" s="1"/>
  <c r="S299" i="2" a="1"/>
  <c r="AD299" i="2" s="1"/>
  <c r="N298" i="2" s="1"/>
  <c r="N299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K184" i="2"/>
  <c r="K183" i="3" s="1"/>
  <c r="J184" i="2"/>
  <c r="J183" i="3" s="1"/>
  <c r="G184" i="2"/>
  <c r="F184" i="2"/>
  <c r="F183" i="3" s="1"/>
  <c r="K183" i="2"/>
  <c r="K182" i="3" s="1"/>
  <c r="J183" i="2"/>
  <c r="J182" i="3" s="1"/>
  <c r="H183" i="2"/>
  <c r="G183" i="2"/>
  <c r="G182" i="3" s="1"/>
  <c r="F183" i="2"/>
  <c r="F182" i="3" s="1"/>
  <c r="H182" i="3" s="1"/>
  <c r="K182" i="2"/>
  <c r="K181" i="3" s="1"/>
  <c r="J182" i="2"/>
  <c r="J181" i="3" s="1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K180" i="2"/>
  <c r="K179" i="3" s="1"/>
  <c r="J180" i="2"/>
  <c r="J179" i="3" s="1"/>
  <c r="G180" i="2"/>
  <c r="F180" i="2"/>
  <c r="F179" i="3" s="1"/>
  <c r="K179" i="2"/>
  <c r="K178" i="3" s="1"/>
  <c r="J179" i="2"/>
  <c r="J178" i="3" s="1"/>
  <c r="H179" i="2"/>
  <c r="G179" i="2"/>
  <c r="G178" i="3" s="1"/>
  <c r="F179" i="2"/>
  <c r="F178" i="3" s="1"/>
  <c r="H178" i="3" s="1"/>
  <c r="K178" i="2"/>
  <c r="K177" i="3" s="1"/>
  <c r="J178" i="2"/>
  <c r="J177" i="3" s="1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K176" i="2"/>
  <c r="K175" i="3" s="1"/>
  <c r="J176" i="2"/>
  <c r="J175" i="3" s="1"/>
  <c r="G176" i="2"/>
  <c r="F176" i="2"/>
  <c r="F175" i="3" s="1"/>
  <c r="K175" i="2"/>
  <c r="K174" i="3" s="1"/>
  <c r="J175" i="2"/>
  <c r="J174" i="3" s="1"/>
  <c r="H175" i="2"/>
  <c r="G175" i="2"/>
  <c r="G174" i="3" s="1"/>
  <c r="F175" i="2"/>
  <c r="K174" i="2"/>
  <c r="K173" i="3" s="1"/>
  <c r="J174" i="2"/>
  <c r="J173" i="3" s="1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K172" i="2"/>
  <c r="K171" i="3" s="1"/>
  <c r="J172" i="2"/>
  <c r="J171" i="3" s="1"/>
  <c r="G172" i="2"/>
  <c r="F172" i="2"/>
  <c r="F171" i="3" s="1"/>
  <c r="K171" i="2"/>
  <c r="K170" i="3" s="1"/>
  <c r="J171" i="2"/>
  <c r="J170" i="3" s="1"/>
  <c r="H171" i="2"/>
  <c r="G171" i="2"/>
  <c r="G170" i="3" s="1"/>
  <c r="F171" i="2"/>
  <c r="F170" i="3" s="1"/>
  <c r="H170" i="3" s="1"/>
  <c r="K170" i="2"/>
  <c r="K169" i="3" s="1"/>
  <c r="J170" i="2"/>
  <c r="J169" i="3" s="1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K168" i="2"/>
  <c r="K167" i="3" s="1"/>
  <c r="J168" i="2"/>
  <c r="J167" i="3" s="1"/>
  <c r="G168" i="2"/>
  <c r="F168" i="2"/>
  <c r="F167" i="3" s="1"/>
  <c r="K166" i="2"/>
  <c r="K165" i="3" s="1"/>
  <c r="J166" i="2"/>
  <c r="J165" i="3" s="1"/>
  <c r="G166" i="2"/>
  <c r="G165" i="3" s="1"/>
  <c r="F166" i="2"/>
  <c r="F165" i="3" s="1"/>
  <c r="B166" i="2"/>
  <c r="F160" i="2"/>
  <c r="E160" i="2"/>
  <c r="E159" i="3" s="1"/>
  <c r="F159" i="2"/>
  <c r="F158" i="3" s="1"/>
  <c r="E159" i="2"/>
  <c r="F158" i="2"/>
  <c r="F157" i="3" s="1"/>
  <c r="E158" i="2"/>
  <c r="E157" i="3" s="1"/>
  <c r="G157" i="2"/>
  <c r="F157" i="2"/>
  <c r="F156" i="3" s="1"/>
  <c r="E157" i="2"/>
  <c r="E156" i="3" s="1"/>
  <c r="G156" i="3" s="1"/>
  <c r="F156" i="2"/>
  <c r="E156" i="2"/>
  <c r="E155" i="3" s="1"/>
  <c r="N155" i="2"/>
  <c r="O154" i="3" s="1"/>
  <c r="M155" i="2"/>
  <c r="N154" i="3" s="1"/>
  <c r="G155" i="2"/>
  <c r="F155" i="2"/>
  <c r="F154" i="3" s="1"/>
  <c r="E155" i="2"/>
  <c r="E154" i="3" s="1"/>
  <c r="G154" i="3" s="1"/>
  <c r="N154" i="2"/>
  <c r="O153" i="3" s="1"/>
  <c r="M154" i="2"/>
  <c r="N153" i="3" s="1"/>
  <c r="F154" i="2"/>
  <c r="E154" i="2"/>
  <c r="E153" i="3" s="1"/>
  <c r="N153" i="2"/>
  <c r="O152" i="3" s="1"/>
  <c r="M153" i="2"/>
  <c r="N152" i="3" s="1"/>
  <c r="F153" i="2"/>
  <c r="F152" i="3" s="1"/>
  <c r="E153" i="2"/>
  <c r="N152" i="2"/>
  <c r="O151" i="3" s="1"/>
  <c r="M152" i="2"/>
  <c r="N151" i="3" s="1"/>
  <c r="F152" i="2"/>
  <c r="E152" i="2"/>
  <c r="E151" i="3" s="1"/>
  <c r="N151" i="2"/>
  <c r="O150" i="3" s="1"/>
  <c r="M151" i="2"/>
  <c r="N150" i="3" s="1"/>
  <c r="G151" i="2"/>
  <c r="F151" i="2"/>
  <c r="F150" i="3" s="1"/>
  <c r="E151" i="2"/>
  <c r="E150" i="3" s="1"/>
  <c r="G150" i="3" s="1"/>
  <c r="F150" i="2"/>
  <c r="E150" i="2"/>
  <c r="P146" i="2"/>
  <c r="P244" i="2" s="1"/>
  <c r="P312" i="2" s="1"/>
  <c r="O139" i="2"/>
  <c r="O139" i="3" s="1"/>
  <c r="N139" i="2"/>
  <c r="J139" i="2"/>
  <c r="J139" i="3" s="1"/>
  <c r="G139" i="2"/>
  <c r="G139" i="3" s="1"/>
  <c r="F139" i="2"/>
  <c r="B139" i="2"/>
  <c r="B139" i="3" s="1"/>
  <c r="O138" i="2"/>
  <c r="O138" i="3" s="1"/>
  <c r="N138" i="2"/>
  <c r="J138" i="2"/>
  <c r="J138" i="3" s="1"/>
  <c r="G138" i="2"/>
  <c r="G138" i="3" s="1"/>
  <c r="F138" i="2"/>
  <c r="B138" i="2"/>
  <c r="B138" i="3" s="1"/>
  <c r="O137" i="2"/>
  <c r="O137" i="3" s="1"/>
  <c r="N137" i="2"/>
  <c r="J137" i="2"/>
  <c r="J137" i="3" s="1"/>
  <c r="G137" i="2"/>
  <c r="G137" i="3" s="1"/>
  <c r="F137" i="2"/>
  <c r="B137" i="2"/>
  <c r="B137" i="3" s="1"/>
  <c r="O136" i="2"/>
  <c r="O136" i="3" s="1"/>
  <c r="N136" i="2"/>
  <c r="J136" i="2"/>
  <c r="J136" i="3" s="1"/>
  <c r="H136" i="2"/>
  <c r="O135" i="2"/>
  <c r="O135" i="3" s="1"/>
  <c r="N135" i="2"/>
  <c r="N135" i="3" s="1"/>
  <c r="P135" i="3" s="1"/>
  <c r="J135" i="2"/>
  <c r="J135" i="3" s="1"/>
  <c r="G135" i="2"/>
  <c r="G135" i="3" s="1"/>
  <c r="H135" i="3" s="1"/>
  <c r="F135" i="2"/>
  <c r="F135" i="3" s="1"/>
  <c r="B135" i="2"/>
  <c r="B135" i="3" s="1"/>
  <c r="O134" i="2"/>
  <c r="O134" i="3" s="1"/>
  <c r="N134" i="2"/>
  <c r="N134" i="3" s="1"/>
  <c r="P134" i="3" s="1"/>
  <c r="J134" i="2"/>
  <c r="J134" i="3" s="1"/>
  <c r="G134" i="2"/>
  <c r="G134" i="3" s="1"/>
  <c r="F134" i="2"/>
  <c r="F134" i="3" s="1"/>
  <c r="H134" i="3" s="1"/>
  <c r="B134" i="2"/>
  <c r="B134" i="3" s="1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J132" i="2"/>
  <c r="J132" i="3" s="1"/>
  <c r="P131" i="2"/>
  <c r="O131" i="2"/>
  <c r="O131" i="3" s="1"/>
  <c r="N131" i="2"/>
  <c r="N131" i="3" s="1"/>
  <c r="P131" i="3" s="1"/>
  <c r="J131" i="2"/>
  <c r="J131" i="3" s="1"/>
  <c r="H131" i="2"/>
  <c r="G131" i="2"/>
  <c r="G131" i="3" s="1"/>
  <c r="F131" i="2"/>
  <c r="F131" i="3" s="1"/>
  <c r="H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B130" i="2"/>
  <c r="B130" i="3" s="1"/>
  <c r="P129" i="2"/>
  <c r="O129" i="2"/>
  <c r="O129" i="3" s="1"/>
  <c r="N129" i="2"/>
  <c r="N129" i="3" s="1"/>
  <c r="P129" i="3" s="1"/>
  <c r="J129" i="2"/>
  <c r="J129" i="3" s="1"/>
  <c r="H129" i="2"/>
  <c r="B129" i="2"/>
  <c r="B129" i="3" s="1"/>
  <c r="O128" i="2"/>
  <c r="O128" i="3" s="1"/>
  <c r="N128" i="2"/>
  <c r="N128" i="3" s="1"/>
  <c r="P128" i="3" s="1"/>
  <c r="H128" i="2"/>
  <c r="B128" i="2"/>
  <c r="B128" i="3" s="1"/>
  <c r="P127" i="2"/>
  <c r="O127" i="2"/>
  <c r="O127" i="3" s="1"/>
  <c r="N127" i="2"/>
  <c r="N127" i="3" s="1"/>
  <c r="P127" i="3" s="1"/>
  <c r="J127" i="2"/>
  <c r="J127" i="3" s="1"/>
  <c r="H127" i="2"/>
  <c r="G127" i="2"/>
  <c r="G127" i="3" s="1"/>
  <c r="F127" i="2"/>
  <c r="F127" i="3" s="1"/>
  <c r="H127" i="3" s="1"/>
  <c r="B127" i="2"/>
  <c r="B127" i="3" s="1"/>
  <c r="P126" i="2"/>
  <c r="O126" i="2"/>
  <c r="O126" i="3" s="1"/>
  <c r="N126" i="2"/>
  <c r="N126" i="3" s="1"/>
  <c r="J126" i="2"/>
  <c r="J126" i="3" s="1"/>
  <c r="H126" i="2"/>
  <c r="G126" i="2"/>
  <c r="G126" i="3" s="1"/>
  <c r="F126" i="2"/>
  <c r="F126" i="3" s="1"/>
  <c r="H126" i="3" s="1"/>
  <c r="B126" i="2"/>
  <c r="B126" i="3" s="1"/>
  <c r="P125" i="2"/>
  <c r="O125" i="2"/>
  <c r="O125" i="3" s="1"/>
  <c r="N125" i="2"/>
  <c r="N125" i="3" s="1"/>
  <c r="P125" i="3" s="1"/>
  <c r="J125" i="2"/>
  <c r="J125" i="3" s="1"/>
  <c r="H125" i="2"/>
  <c r="G125" i="2"/>
  <c r="G125" i="3" s="1"/>
  <c r="F125" i="2"/>
  <c r="F125" i="3" s="1"/>
  <c r="H125" i="3" s="1"/>
  <c r="B125" i="2"/>
  <c r="B125" i="3" s="1"/>
  <c r="Z124" i="2"/>
  <c r="Y124" i="2"/>
  <c r="G124" i="2"/>
  <c r="G124" i="3" s="1"/>
  <c r="F124" i="2"/>
  <c r="B124" i="2"/>
  <c r="B124" i="3" s="1"/>
  <c r="G123" i="2"/>
  <c r="G123" i="3" s="1"/>
  <c r="F123" i="2"/>
  <c r="B123" i="2"/>
  <c r="B123" i="3" s="1"/>
  <c r="O122" i="2"/>
  <c r="O122" i="3" s="1"/>
  <c r="N122" i="2"/>
  <c r="J122" i="2"/>
  <c r="J122" i="3" s="1"/>
  <c r="G122" i="2"/>
  <c r="G122" i="3" s="1"/>
  <c r="F122" i="2"/>
  <c r="B122" i="2"/>
  <c r="B122" i="3" s="1"/>
  <c r="O121" i="2"/>
  <c r="O121" i="3" s="1"/>
  <c r="N121" i="2"/>
  <c r="J121" i="2"/>
  <c r="J121" i="3" s="1"/>
  <c r="G121" i="2"/>
  <c r="G121" i="3" s="1"/>
  <c r="F121" i="2"/>
  <c r="B121" i="2"/>
  <c r="B121" i="3" s="1"/>
  <c r="O120" i="2"/>
  <c r="O120" i="3" s="1"/>
  <c r="N120" i="2"/>
  <c r="J120" i="2"/>
  <c r="J120" i="3" s="1"/>
  <c r="G120" i="2"/>
  <c r="G120" i="3" s="1"/>
  <c r="F120" i="2"/>
  <c r="B120" i="2"/>
  <c r="B120" i="3" s="1"/>
  <c r="U119" i="2"/>
  <c r="T119" i="2"/>
  <c r="P119" i="2"/>
  <c r="O119" i="2"/>
  <c r="O119" i="3" s="1"/>
  <c r="N119" i="2"/>
  <c r="N119" i="3" s="1"/>
  <c r="J119" i="2"/>
  <c r="J119" i="3" s="1"/>
  <c r="P118" i="2"/>
  <c r="O118" i="2"/>
  <c r="O118" i="3" s="1"/>
  <c r="N118" i="2"/>
  <c r="N118" i="3" s="1"/>
  <c r="P118" i="3" s="1"/>
  <c r="J118" i="2"/>
  <c r="J118" i="3" s="1"/>
  <c r="P117" i="2"/>
  <c r="O117" i="2"/>
  <c r="O117" i="3" s="1"/>
  <c r="N117" i="2"/>
  <c r="N117" i="3" s="1"/>
  <c r="J117" i="2"/>
  <c r="J117" i="3" s="1"/>
  <c r="H117" i="2"/>
  <c r="G117" i="2"/>
  <c r="G117" i="3" s="1"/>
  <c r="F117" i="2"/>
  <c r="F117" i="3" s="1"/>
  <c r="B117" i="2"/>
  <c r="B117" i="3" s="1"/>
  <c r="P116" i="2"/>
  <c r="O116" i="2"/>
  <c r="O116" i="3" s="1"/>
  <c r="N116" i="2"/>
  <c r="N116" i="3" s="1"/>
  <c r="P116" i="3" s="1"/>
  <c r="J116" i="2"/>
  <c r="J116" i="3" s="1"/>
  <c r="H116" i="2"/>
  <c r="G116" i="2"/>
  <c r="G116" i="3" s="1"/>
  <c r="F116" i="2"/>
  <c r="F116" i="3" s="1"/>
  <c r="H116" i="3" s="1"/>
  <c r="B116" i="2"/>
  <c r="B116" i="3" s="1"/>
  <c r="P115" i="2"/>
  <c r="O115" i="2"/>
  <c r="O115" i="3" s="1"/>
  <c r="N115" i="2"/>
  <c r="N115" i="3" s="1"/>
  <c r="J115" i="2"/>
  <c r="J115" i="3" s="1"/>
  <c r="H115" i="2"/>
  <c r="G115" i="2"/>
  <c r="G115" i="3" s="1"/>
  <c r="F115" i="2"/>
  <c r="F115" i="3" s="1"/>
  <c r="O114" i="2"/>
  <c r="O114" i="3" s="1"/>
  <c r="P114" i="3" s="1"/>
  <c r="N114" i="2"/>
  <c r="N114" i="3" s="1"/>
  <c r="J114" i="2"/>
  <c r="J114" i="3" s="1"/>
  <c r="G114" i="2"/>
  <c r="G114" i="3" s="1"/>
  <c r="F114" i="2"/>
  <c r="F114" i="3" s="1"/>
  <c r="H114" i="3" s="1"/>
  <c r="O113" i="2"/>
  <c r="O113" i="3" s="1"/>
  <c r="N113" i="2"/>
  <c r="J113" i="2"/>
  <c r="J113" i="3" s="1"/>
  <c r="G113" i="2"/>
  <c r="G113" i="3" s="1"/>
  <c r="F113" i="2"/>
  <c r="B113" i="2"/>
  <c r="B113" i="3" s="1"/>
  <c r="O112" i="2"/>
  <c r="N112" i="2"/>
  <c r="J112" i="2"/>
  <c r="J112" i="3" s="1"/>
  <c r="G112" i="2"/>
  <c r="G112" i="3" s="1"/>
  <c r="F112" i="2"/>
  <c r="B112" i="2"/>
  <c r="B112" i="3" s="1"/>
  <c r="O111" i="2"/>
  <c r="O111" i="3" s="1"/>
  <c r="N111" i="2"/>
  <c r="J111" i="2"/>
  <c r="J111" i="3" s="1"/>
  <c r="G111" i="2"/>
  <c r="G111" i="3" s="1"/>
  <c r="F111" i="2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D41" i="3" s="1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AC31" i="3" s="1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W43" i="3" s="1"/>
  <c r="S6" i="2"/>
  <c r="B2" i="2"/>
  <c r="N121" i="3" l="1"/>
  <c r="P121" i="3" s="1"/>
  <c r="P121" i="2"/>
  <c r="F124" i="3"/>
  <c r="H124" i="3" s="1"/>
  <c r="H124" i="2"/>
  <c r="N137" i="3"/>
  <c r="P137" i="3" s="1"/>
  <c r="P137" i="2"/>
  <c r="N139" i="3"/>
  <c r="P139" i="3" s="1"/>
  <c r="P139" i="2"/>
  <c r="F155" i="3"/>
  <c r="G156" i="2"/>
  <c r="G167" i="3"/>
  <c r="H168" i="2"/>
  <c r="F172" i="3"/>
  <c r="H172" i="3" s="1"/>
  <c r="H173" i="2"/>
  <c r="G183" i="3"/>
  <c r="H184" i="2"/>
  <c r="F112" i="3"/>
  <c r="H112" i="3" s="1"/>
  <c r="H112" i="2"/>
  <c r="F121" i="3"/>
  <c r="H121" i="3" s="1"/>
  <c r="H121" i="2"/>
  <c r="F123" i="3"/>
  <c r="H123" i="3" s="1"/>
  <c r="H123" i="2"/>
  <c r="H137" i="2"/>
  <c r="F137" i="3"/>
  <c r="H137" i="3" s="1"/>
  <c r="F139" i="3"/>
  <c r="H139" i="3" s="1"/>
  <c r="H139" i="2"/>
  <c r="F159" i="3"/>
  <c r="G160" i="2"/>
  <c r="G171" i="3"/>
  <c r="H172" i="2"/>
  <c r="F176" i="3"/>
  <c r="H176" i="3" s="1"/>
  <c r="H177" i="2"/>
  <c r="N112" i="3"/>
  <c r="P112" i="3" s="1"/>
  <c r="P112" i="2"/>
  <c r="N111" i="3"/>
  <c r="P111" i="3" s="1"/>
  <c r="P111" i="2"/>
  <c r="N113" i="3"/>
  <c r="P113" i="3" s="1"/>
  <c r="P113" i="2"/>
  <c r="N120" i="3"/>
  <c r="P120" i="3" s="1"/>
  <c r="P120" i="2"/>
  <c r="N122" i="3"/>
  <c r="P122" i="3" s="1"/>
  <c r="P122" i="2"/>
  <c r="P136" i="2"/>
  <c r="N136" i="3"/>
  <c r="P136" i="3" s="1"/>
  <c r="N138" i="3"/>
  <c r="P138" i="3" s="1"/>
  <c r="P138" i="2"/>
  <c r="E152" i="3"/>
  <c r="G152" i="3" s="1"/>
  <c r="G153" i="2"/>
  <c r="E158" i="3"/>
  <c r="G158" i="3" s="1"/>
  <c r="G159" i="2"/>
  <c r="G175" i="3"/>
  <c r="H176" i="2"/>
  <c r="F180" i="3"/>
  <c r="H180" i="3" s="1"/>
  <c r="H181" i="2"/>
  <c r="AG301" i="2"/>
  <c r="F309" i="2" s="1"/>
  <c r="F310" i="3" s="1"/>
  <c r="AC301" i="2"/>
  <c r="M300" i="2" s="1"/>
  <c r="M301" i="3" s="1"/>
  <c r="Y301" i="2"/>
  <c r="I300" i="2" s="1"/>
  <c r="I301" i="3" s="1"/>
  <c r="U301" i="2"/>
  <c r="E300" i="2" s="1"/>
  <c r="E301" i="3" s="1"/>
  <c r="AI300" i="2"/>
  <c r="H308" i="2" s="1"/>
  <c r="H309" i="3" s="1"/>
  <c r="AE300" i="2"/>
  <c r="D308" i="2" s="1"/>
  <c r="D309" i="3" s="1"/>
  <c r="AA300" i="2"/>
  <c r="K299" i="2" s="1"/>
  <c r="K300" i="3" s="1"/>
  <c r="W300" i="2"/>
  <c r="G299" i="2" s="1"/>
  <c r="G300" i="3" s="1"/>
  <c r="S300" i="2"/>
  <c r="AG299" i="2"/>
  <c r="F307" i="2" s="1"/>
  <c r="F308" i="3" s="1"/>
  <c r="AC299" i="2"/>
  <c r="M298" i="2" s="1"/>
  <c r="M299" i="3" s="1"/>
  <c r="Y299" i="2"/>
  <c r="I298" i="2" s="1"/>
  <c r="I299" i="3" s="1"/>
  <c r="U299" i="2"/>
  <c r="E298" i="2" s="1"/>
  <c r="E299" i="3" s="1"/>
  <c r="AJ301" i="2"/>
  <c r="I309" i="2" s="1"/>
  <c r="I310" i="3" s="1"/>
  <c r="AF301" i="2"/>
  <c r="E309" i="2" s="1"/>
  <c r="E310" i="3" s="1"/>
  <c r="AB301" i="2"/>
  <c r="L300" i="2" s="1"/>
  <c r="L301" i="3" s="1"/>
  <c r="X301" i="2"/>
  <c r="H300" i="2" s="1"/>
  <c r="H301" i="3" s="1"/>
  <c r="T301" i="2"/>
  <c r="D300" i="2" s="1"/>
  <c r="D301" i="3" s="1"/>
  <c r="AH300" i="2"/>
  <c r="G308" i="2" s="1"/>
  <c r="G309" i="3" s="1"/>
  <c r="AD300" i="2"/>
  <c r="N299" i="2" s="1"/>
  <c r="N300" i="3" s="1"/>
  <c r="Z300" i="2"/>
  <c r="J299" i="2" s="1"/>
  <c r="J300" i="3" s="1"/>
  <c r="V300" i="2"/>
  <c r="F299" i="2" s="1"/>
  <c r="F300" i="3" s="1"/>
  <c r="AJ299" i="2"/>
  <c r="I307" i="2" s="1"/>
  <c r="I308" i="3" s="1"/>
  <c r="AF299" i="2"/>
  <c r="E307" i="2" s="1"/>
  <c r="E308" i="3" s="1"/>
  <c r="AB299" i="2"/>
  <c r="L298" i="2" s="1"/>
  <c r="L299" i="3" s="1"/>
  <c r="X299" i="2"/>
  <c r="H298" i="2" s="1"/>
  <c r="H299" i="3" s="1"/>
  <c r="T299" i="2"/>
  <c r="D298" i="2" s="1"/>
  <c r="D299" i="3" s="1"/>
  <c r="AD301" i="2"/>
  <c r="N300" i="2" s="1"/>
  <c r="N301" i="3" s="1"/>
  <c r="V301" i="2"/>
  <c r="F300" i="2" s="1"/>
  <c r="F301" i="3" s="1"/>
  <c r="AF300" i="2"/>
  <c r="E308" i="2" s="1"/>
  <c r="E309" i="3" s="1"/>
  <c r="X300" i="2"/>
  <c r="H299" i="2" s="1"/>
  <c r="H300" i="3" s="1"/>
  <c r="AI301" i="2"/>
  <c r="H309" i="2" s="1"/>
  <c r="H310" i="3" s="1"/>
  <c r="AE301" i="2"/>
  <c r="D309" i="2" s="1"/>
  <c r="D310" i="3" s="1"/>
  <c r="AA301" i="2"/>
  <c r="K300" i="2" s="1"/>
  <c r="K301" i="3" s="1"/>
  <c r="W301" i="2"/>
  <c r="G300" i="2" s="1"/>
  <c r="G301" i="3" s="1"/>
  <c r="S301" i="2"/>
  <c r="AG300" i="2"/>
  <c r="F308" i="2" s="1"/>
  <c r="F309" i="3" s="1"/>
  <c r="AC300" i="2"/>
  <c r="M299" i="2" s="1"/>
  <c r="M300" i="3" s="1"/>
  <c r="Y300" i="2"/>
  <c r="I299" i="2" s="1"/>
  <c r="I300" i="3" s="1"/>
  <c r="U300" i="2"/>
  <c r="E299" i="2" s="1"/>
  <c r="E300" i="3" s="1"/>
  <c r="AI299" i="2"/>
  <c r="H307" i="2" s="1"/>
  <c r="H308" i="3" s="1"/>
  <c r="AE299" i="2"/>
  <c r="D307" i="2" s="1"/>
  <c r="D308" i="3" s="1"/>
  <c r="AA299" i="2"/>
  <c r="K298" i="2" s="1"/>
  <c r="K299" i="3" s="1"/>
  <c r="W299" i="2"/>
  <c r="G298" i="2" s="1"/>
  <c r="G299" i="3" s="1"/>
  <c r="S299" i="2"/>
  <c r="AH301" i="2"/>
  <c r="G309" i="2" s="1"/>
  <c r="G310" i="3" s="1"/>
  <c r="Z301" i="2"/>
  <c r="J300" i="2" s="1"/>
  <c r="J301" i="3" s="1"/>
  <c r="AJ300" i="2"/>
  <c r="I308" i="2" s="1"/>
  <c r="I309" i="3" s="1"/>
  <c r="AB300" i="2"/>
  <c r="L299" i="2" s="1"/>
  <c r="L300" i="3" s="1"/>
  <c r="AH299" i="2"/>
  <c r="G307" i="2" s="1"/>
  <c r="G308" i="3" s="1"/>
  <c r="F111" i="3"/>
  <c r="H111" i="3" s="1"/>
  <c r="H111" i="2"/>
  <c r="F113" i="3"/>
  <c r="H113" i="3" s="1"/>
  <c r="H113" i="2"/>
  <c r="F120" i="3"/>
  <c r="H120" i="3" s="1"/>
  <c r="H120" i="2"/>
  <c r="F122" i="3"/>
  <c r="H122" i="3" s="1"/>
  <c r="H122" i="2"/>
  <c r="F138" i="3"/>
  <c r="H138" i="3" s="1"/>
  <c r="H138" i="2"/>
  <c r="F151" i="3"/>
  <c r="G152" i="2"/>
  <c r="F168" i="3"/>
  <c r="H168" i="3" s="1"/>
  <c r="H169" i="2"/>
  <c r="G179" i="3"/>
  <c r="H180" i="2"/>
  <c r="F184" i="3"/>
  <c r="H184" i="3" s="1"/>
  <c r="H185" i="2"/>
  <c r="V299" i="2"/>
  <c r="F298" i="2" s="1"/>
  <c r="F299" i="3" s="1"/>
  <c r="T300" i="2"/>
  <c r="D299" i="2" s="1"/>
  <c r="D300" i="3" s="1"/>
  <c r="H114" i="2"/>
  <c r="P114" i="2"/>
  <c r="P128" i="2"/>
  <c r="H134" i="2"/>
  <c r="P134" i="2"/>
  <c r="H135" i="2"/>
  <c r="P135" i="2"/>
  <c r="G153" i="3"/>
  <c r="G157" i="3"/>
  <c r="H177" i="3"/>
  <c r="W24" i="3"/>
  <c r="I200" i="3"/>
  <c r="X102" i="3"/>
  <c r="X95" i="3"/>
  <c r="W90" i="3"/>
  <c r="X63" i="3"/>
  <c r="W22" i="3"/>
  <c r="B165" i="3"/>
  <c r="Y111" i="3"/>
  <c r="W16" i="3"/>
  <c r="H115" i="3"/>
  <c r="P115" i="3"/>
  <c r="H117" i="3"/>
  <c r="P117" i="3"/>
  <c r="X7" i="3"/>
  <c r="W35" i="3"/>
  <c r="Y63" i="3"/>
  <c r="G151" i="3"/>
  <c r="G154" i="2"/>
  <c r="G155" i="3"/>
  <c r="G158" i="2"/>
  <c r="G159" i="3"/>
  <c r="H167" i="3"/>
  <c r="H170" i="2"/>
  <c r="H171" i="3"/>
  <c r="H174" i="2"/>
  <c r="H175" i="3"/>
  <c r="H178" i="2"/>
  <c r="H179" i="3"/>
  <c r="H182" i="2"/>
  <c r="H183" i="3"/>
  <c r="H186" i="2"/>
  <c r="Y7" i="3"/>
  <c r="W42" i="3"/>
  <c r="W31" i="3" l="1"/>
  <c r="W30" i="3"/>
  <c r="C307" i="2"/>
  <c r="C308" i="3" s="1"/>
  <c r="C298" i="2"/>
  <c r="C299" i="3" s="1"/>
  <c r="C308" i="2"/>
  <c r="C309" i="3" s="1"/>
  <c r="C299" i="2"/>
  <c r="C300" i="3" s="1"/>
  <c r="C300" i="2"/>
  <c r="C301" i="3" s="1"/>
  <c r="C309" i="2"/>
  <c r="C310" i="3" s="1"/>
</calcChain>
</file>

<file path=xl/sharedStrings.xml><?xml version="1.0" encoding="utf-8"?>
<sst xmlns="http://schemas.openxmlformats.org/spreadsheetml/2006/main" count="1058" uniqueCount="649">
  <si>
    <t>Code</t>
  </si>
  <si>
    <t>Label EN</t>
  </si>
  <si>
    <t>Label  FR</t>
  </si>
  <si>
    <t>Chad : Current Account Balance (% GDP) (left scale)</t>
  </si>
  <si>
    <t>KEN</t>
  </si>
  <si>
    <t>Kenya</t>
  </si>
  <si>
    <t>Group:</t>
  </si>
  <si>
    <t>EAST</t>
  </si>
  <si>
    <t>East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</si>
  <si>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</si>
  <si>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</si>
  <si>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</si>
  <si>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</si>
  <si>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</si>
  <si>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</si>
  <si>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</si>
  <si>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</si>
  <si>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</si>
  <si>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</si>
  <si>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</si>
  <si>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</si>
  <si>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</si>
  <si>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</si>
  <si>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</si>
  <si>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</si>
  <si>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</si>
  <si>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</si>
  <si>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</si>
  <si>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</si>
  <si>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</si>
  <si>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</si>
  <si>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</si>
  <si>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</si>
  <si>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</si>
  <si>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</si>
  <si>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</si>
  <si>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</si>
  <si>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</si>
  <si>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</si>
  <si>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</si>
  <si>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</si>
  <si>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</si>
  <si>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</si>
  <si>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</si>
  <si>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</si>
  <si>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</si>
  <si>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</si>
  <si>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</si>
  <si>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</si>
  <si>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</si>
  <si>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</si>
  <si>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</si>
  <si>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</si>
  <si>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</si>
  <si>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</si>
  <si>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</si>
  <si>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</si>
  <si>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</si>
  <si>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</si>
  <si>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</si>
  <si>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</si>
  <si>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</si>
  <si>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</si>
  <si>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</si>
  <si>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</si>
  <si>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</si>
  <si>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</si>
  <si>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</si>
  <si>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</si>
  <si>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</si>
  <si>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</si>
  <si>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</si>
  <si>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</si>
  <si>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</si>
  <si>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</si>
  <si>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Southern Africa</t>
  </si>
  <si>
    <t>CENTRAL</t>
  </si>
  <si>
    <t>Croiss</t>
  </si>
  <si>
    <t>SOUTH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</si>
  <si>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</si>
  <si>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</si>
  <si>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</si>
  <si>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</si>
  <si>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</si>
  <si>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</si>
  <si>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</si>
  <si>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</si>
  <si>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</si>
  <si>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</si>
  <si>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</si>
  <si>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</si>
  <si>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</si>
  <si>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</si>
  <si>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</si>
  <si>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</si>
  <si>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</si>
  <si>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</si>
  <si>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</si>
  <si>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</si>
  <si>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</si>
  <si>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</si>
  <si>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</si>
  <si>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</si>
  <si>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</si>
  <si>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</si>
  <si>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West Africa</t>
  </si>
  <si>
    <t>Ethiopia</t>
  </si>
  <si>
    <t>WEST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</si>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</sst>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KEN_EN!$V$7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KEN_EN!$V$8:$V$10</c:f>
              <c:numCache>
                <c:formatCode>0.000</c:formatCode>
                <c:ptCount val="3"/>
                <c:pt idx="0">
                  <c:v>-1.3274881839752199</c:v>
                </c:pt>
                <c:pt idx="1">
                  <c:v>-0.53030347824096702</c:v>
                </c:pt>
                <c:pt idx="2">
                  <c:v>-0.14707086980342901</c:v>
                </c:pt>
              </c:numCache>
            </c:numRef>
          </c:val>
        </c:ser>
        <c:ser>
          <c:idx val="1"/>
          <c:order val="1"/>
          <c:tx>
            <c:strRef>
              <c:f>KEN_EN!$W$7</c:f>
              <c:strCache>
                <c:ptCount val="1"/>
                <c:pt idx="0">
                  <c:v>East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KEN_EN!$U$8:$U$10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KEN_EN!$W$8:$W$10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KEN_EN!$X$7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KEN_EN!$X$8:$X$10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708464"/>
        <c:axId val="-1140706832"/>
      </c:barChart>
      <c:catAx>
        <c:axId val="-114070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070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8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KEN_EN!$U$38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KEN_EN!$V$38:$AD$38</c:f>
              <c:numCache>
                <c:formatCode>0.0</c:formatCode>
                <c:ptCount val="9"/>
                <c:pt idx="0">
                  <c:v>4.0838429309476965</c:v>
                </c:pt>
                <c:pt idx="1">
                  <c:v>14.022493963847268</c:v>
                </c:pt>
                <c:pt idx="2">
                  <c:v>9.3777674815520413</c:v>
                </c:pt>
                <c:pt idx="3">
                  <c:v>5.7174935703768028</c:v>
                </c:pt>
                <c:pt idx="4">
                  <c:v>6.8781549927597609</c:v>
                </c:pt>
                <c:pt idx="5">
                  <c:v>6.5821744025041511</c:v>
                </c:pt>
                <c:pt idx="6">
                  <c:v>6.2971575245624365</c:v>
                </c:pt>
                <c:pt idx="7">
                  <c:v>7.953990892870749</c:v>
                </c:pt>
                <c:pt idx="8">
                  <c:v>6.3824574219000425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21680"/>
        <c:axId val="-1070821136"/>
      </c:barChart>
      <c:lineChart>
        <c:grouping val="standard"/>
        <c:varyColors val="0"/>
        <c:ser>
          <c:idx val="1"/>
          <c:order val="0"/>
          <c:tx>
            <c:strRef>
              <c:f>KEN_EN!$U$36</c:f>
              <c:strCache>
                <c:ptCount val="1"/>
                <c:pt idx="0">
                  <c:v>East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KEN_EN!$U$37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0821680"/>
        <c:axId val="-1070821136"/>
      </c:lineChart>
      <c:catAx>
        <c:axId val="-107082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2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1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KEN_EN!$S$46</c:f>
              <c:strCache>
                <c:ptCount val="1"/>
                <c:pt idx="0">
                  <c:v>Kenya: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KEN_EN!$V$46:$AD$46</c:f>
              <c:numCache>
                <c:formatCode>0.0</c:formatCode>
                <c:ptCount val="9"/>
                <c:pt idx="0">
                  <c:v>20.468300362506479</c:v>
                </c:pt>
                <c:pt idx="1">
                  <c:v>19.811974235506014</c:v>
                </c:pt>
                <c:pt idx="2">
                  <c:v>17.366050219010564</c:v>
                </c:pt>
                <c:pt idx="3">
                  <c:v>18.186393648676173</c:v>
                </c:pt>
                <c:pt idx="4">
                  <c:v>19.736277898721003</c:v>
                </c:pt>
                <c:pt idx="5">
                  <c:v>19.555880932417626</c:v>
                </c:pt>
                <c:pt idx="6">
                  <c:v>18.151636916325707</c:v>
                </c:pt>
                <c:pt idx="7">
                  <c:v>18.267057963776917</c:v>
                </c:pt>
                <c:pt idx="8">
                  <c:v>19.210456335250235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0820592"/>
        <c:axId val="-1070820048"/>
      </c:lineChart>
      <c:catAx>
        <c:axId val="-107082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2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0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KEN_EN!$U$67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KEN_EN!$V$66:$AD$66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KEN_EN!$V$67:$AD$67</c:f>
              <c:numCache>
                <c:formatCode>0.0</c:formatCode>
                <c:ptCount val="9"/>
                <c:pt idx="0">
                  <c:v>-5.9159828768970248</c:v>
                </c:pt>
                <c:pt idx="1">
                  <c:v>-9.211473232834825</c:v>
                </c:pt>
                <c:pt idx="2">
                  <c:v>-6.9691099117082373</c:v>
                </c:pt>
                <c:pt idx="3">
                  <c:v>-8.7883484227977924</c:v>
                </c:pt>
                <c:pt idx="4">
                  <c:v>-10.379832334087931</c:v>
                </c:pt>
                <c:pt idx="5">
                  <c:v>-6.7258559698382552</c:v>
                </c:pt>
                <c:pt idx="6">
                  <c:v>-5.1797415590411378</c:v>
                </c:pt>
                <c:pt idx="7">
                  <c:v>-7.040605690230846</c:v>
                </c:pt>
                <c:pt idx="8">
                  <c:v>-5.5639481207181207</c:v>
                </c:pt>
              </c:numCache>
            </c:numRef>
          </c:val>
        </c:ser>
        <c:ser>
          <c:idx val="3"/>
          <c:order val="1"/>
          <c:tx>
            <c:strRef>
              <c:f>KEN_EN!$U$68</c:f>
              <c:strCache>
                <c:ptCount val="1"/>
                <c:pt idx="0">
                  <c:v>East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KEN_EN!$V$66:$AD$66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KEN_EN!$U$69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19504"/>
        <c:axId val="-1070818960"/>
      </c:barChart>
      <c:catAx>
        <c:axId val="-107081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1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3363792"/>
        <c:axId val="-1063364880"/>
      </c:barChart>
      <c:catAx>
        <c:axId val="-106336379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336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336488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336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3363248"/>
        <c:axId val="-1063364336"/>
      </c:barChart>
      <c:catAx>
        <c:axId val="-106336324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336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336433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3363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KEN_EN!$V$87:$V$96</c:f>
              <c:numCache>
                <c:formatCode>0.0</c:formatCode>
                <c:ptCount val="10"/>
                <c:pt idx="0">
                  <c:v>32.938856398551849</c:v>
                </c:pt>
                <c:pt idx="1">
                  <c:v>0.86435677566494473</c:v>
                </c:pt>
                <c:pt idx="2">
                  <c:v>11.362675256841657</c:v>
                </c:pt>
                <c:pt idx="3">
                  <c:v>1.9813610100901631</c:v>
                </c:pt>
                <c:pt idx="4">
                  <c:v>5.2987594986006386</c:v>
                </c:pt>
                <c:pt idx="5">
                  <c:v>9.9398886218742284</c:v>
                </c:pt>
                <c:pt idx="6">
                  <c:v>10.416692073813602</c:v>
                </c:pt>
                <c:pt idx="7">
                  <c:v>18.213271419561412</c:v>
                </c:pt>
                <c:pt idx="8">
                  <c:v>4.8954297401370672</c:v>
                </c:pt>
                <c:pt idx="9">
                  <c:v>1.4333697129164538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3362704"/>
        <c:axId val="-1063362160"/>
      </c:barChart>
      <c:catAx>
        <c:axId val="-106336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336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3362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336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KEN_FR!$X$7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KEN_FR!$X$8:$X$10</c:f>
              <c:numCache>
                <c:formatCode>0.000</c:formatCode>
                <c:ptCount val="3"/>
                <c:pt idx="0">
                  <c:v>-1.3274881839752199</c:v>
                </c:pt>
                <c:pt idx="1">
                  <c:v>-0.53030347824096702</c:v>
                </c:pt>
                <c:pt idx="2">
                  <c:v>-0.14707086980342901</c:v>
                </c:pt>
              </c:numCache>
            </c:numRef>
          </c:val>
        </c:ser>
        <c:ser>
          <c:idx val="1"/>
          <c:order val="1"/>
          <c:tx>
            <c:strRef>
              <c:f>KEN_FR!$Y$7</c:f>
              <c:strCache>
                <c:ptCount val="1"/>
                <c:pt idx="0">
                  <c:v>Afrique de l'Est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KEN_FR!$W$8:$W$10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KEN_FR!$Y$8:$Y$10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KEN_FR!$Z$7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KEN_FR!$Z$8:$Z$10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790000"/>
        <c:axId val="-1076301632"/>
      </c:barChart>
      <c:catAx>
        <c:axId val="-107079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3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30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790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KEN_FR!$W$18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KEN_FR!$X$18:$AF$18</c:f>
              <c:numCache>
                <c:formatCode>0.0</c:formatCode>
                <c:ptCount val="9"/>
                <c:pt idx="0">
                  <c:v>8.4000000000000057</c:v>
                </c:pt>
                <c:pt idx="1">
                  <c:v>6.0999999999999943</c:v>
                </c:pt>
                <c:pt idx="2">
                  <c:v>4.5</c:v>
                </c:pt>
                <c:pt idx="3">
                  <c:v>5.8999999999999915</c:v>
                </c:pt>
                <c:pt idx="4">
                  <c:v>5.4000000000000057</c:v>
                </c:pt>
                <c:pt idx="5">
                  <c:v>5.6999999999999886</c:v>
                </c:pt>
                <c:pt idx="6">
                  <c:v>5.8000000000000114</c:v>
                </c:pt>
                <c:pt idx="7">
                  <c:v>4.7616083398982454</c:v>
                </c:pt>
                <c:pt idx="8">
                  <c:v>5.566686594175323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296736"/>
        <c:axId val="-1076301088"/>
      </c:barChart>
      <c:lineChart>
        <c:grouping val="standard"/>
        <c:varyColors val="0"/>
        <c:ser>
          <c:idx val="1"/>
          <c:order val="0"/>
          <c:tx>
            <c:strRef>
              <c:f>KEN_FR!$W$16</c:f>
              <c:strCache>
                <c:ptCount val="1"/>
                <c:pt idx="0">
                  <c:v>Afrique de l'Est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KEN_FR!$W$17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6296736"/>
        <c:axId val="-1076301088"/>
      </c:lineChart>
      <c:catAx>
        <c:axId val="-1076296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3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30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6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KEN_FR!$X$63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KEN_FR!$X$64:$X$66</c:f>
              <c:numCache>
                <c:formatCode>0.0</c:formatCode>
                <c:ptCount val="3"/>
                <c:pt idx="0">
                  <c:v>2.0367110229482677</c:v>
                </c:pt>
                <c:pt idx="1">
                  <c:v>53.510615413553637</c:v>
                </c:pt>
                <c:pt idx="2">
                  <c:v>2.6965455418449138</c:v>
                </c:pt>
              </c:numCache>
            </c:numRef>
          </c:val>
        </c:ser>
        <c:ser>
          <c:idx val="1"/>
          <c:order val="1"/>
          <c:tx>
            <c:strRef>
              <c:f>KEN_FR!$Y$63</c:f>
              <c:strCache>
                <c:ptCount val="1"/>
                <c:pt idx="0">
                  <c:v>Afrique de l'Est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KEN_FR!$Y$64:$Y$66</c:f>
              <c:numCache>
                <c:formatCode>0.0</c:formatCode>
                <c:ptCount val="3"/>
                <c:pt idx="0">
                  <c:v>2.3990139927401706</c:v>
                </c:pt>
                <c:pt idx="1">
                  <c:v>46.888136766687182</c:v>
                </c:pt>
                <c:pt idx="2">
                  <c:v>9.5758493073291966</c:v>
                </c:pt>
              </c:numCache>
            </c:numRef>
          </c:val>
        </c:ser>
        <c:ser>
          <c:idx val="2"/>
          <c:order val="2"/>
          <c:tx>
            <c:strRef>
              <c:f>KEN_FR!$Z$63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KEN_FR!$Z$64:$Z$66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295648"/>
        <c:axId val="-1076302720"/>
      </c:barChart>
      <c:catAx>
        <c:axId val="-1076295648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3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30272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7629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302176"/>
        <c:axId val="-1076297280"/>
      </c:barChart>
      <c:catAx>
        <c:axId val="-107630217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29728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76302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KEN_EN!$U$18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KEN_EN!$V$18:$AD$18</c:f>
              <c:numCache>
                <c:formatCode>General</c:formatCode>
                <c:ptCount val="9"/>
                <c:pt idx="0">
                  <c:v>8.4000000000000057</c:v>
                </c:pt>
                <c:pt idx="1">
                  <c:v>6.0999999999999943</c:v>
                </c:pt>
                <c:pt idx="2">
                  <c:v>4.5</c:v>
                </c:pt>
                <c:pt idx="3">
                  <c:v>5.8999999999999915</c:v>
                </c:pt>
                <c:pt idx="4">
                  <c:v>5.4000000000000057</c:v>
                </c:pt>
                <c:pt idx="5" formatCode="0.0">
                  <c:v>5.6999999999999886</c:v>
                </c:pt>
                <c:pt idx="6" formatCode="0.0">
                  <c:v>5.8000000000000114</c:v>
                </c:pt>
                <c:pt idx="7" formatCode="0.0">
                  <c:v>4.7616083398982454</c:v>
                </c:pt>
                <c:pt idx="8" formatCode="0.0">
                  <c:v>5.566686594175323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706288"/>
        <c:axId val="-1140705744"/>
      </c:barChart>
      <c:lineChart>
        <c:grouping val="standard"/>
        <c:varyColors val="0"/>
        <c:ser>
          <c:idx val="1"/>
          <c:order val="0"/>
          <c:tx>
            <c:strRef>
              <c:f>KEN_EN!$U$16</c:f>
              <c:strCache>
                <c:ptCount val="1"/>
                <c:pt idx="0">
                  <c:v>East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KEN_EN!$U$17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0706288"/>
        <c:axId val="-1140705744"/>
      </c:lineChart>
      <c:catAx>
        <c:axId val="-11407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070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6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KEN_FR!$W$90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KEN_FR!$X$90:$AD$90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0.53026006004127546</c:v>
                </c:pt>
                <c:pt idx="2">
                  <c:v>0.53645279041369032</c:v>
                </c:pt>
                <c:pt idx="3">
                  <c:v>0.54108150313450765</c:v>
                </c:pt>
                <c:pt idx="4">
                  <c:v>0.54606676120754127</c:v>
                </c:pt>
                <c:pt idx="5">
                  <c:v>0.55038146159087187</c:v>
                </c:pt>
                <c:pt idx="6">
                  <c:v>0.55467851843602767</c:v>
                </c:pt>
              </c:numCache>
            </c:numRef>
          </c:val>
        </c:ser>
        <c:ser>
          <c:idx val="1"/>
          <c:order val="1"/>
          <c:tx>
            <c:strRef>
              <c:f>KEN_FR!$W$91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KEN_FR!$X$91:$AD$91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300544"/>
        <c:axId val="-1076300000"/>
      </c:barChart>
      <c:catAx>
        <c:axId val="-1076300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3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3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30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KEN_FR!$X$101:$X$102</c:f>
              <c:strCache>
                <c:ptCount val="2"/>
                <c:pt idx="0">
                  <c:v>Graphique 11:  Indice sur les infrastructure 2014</c:v>
                </c:pt>
                <c:pt idx="1">
                  <c:v>Kenya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KEN_FR!$X$103:$X$107</c:f>
              <c:numCache>
                <c:formatCode>0.0</c:formatCode>
                <c:ptCount val="5"/>
                <c:pt idx="0">
                  <c:v>26.317684689526189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76299456"/>
        <c:axId val="-1076297824"/>
      </c:barChart>
      <c:catAx>
        <c:axId val="-1076299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2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9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KEN_FR!$X$95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KEN_FR!$X$96:$X$98</c:f>
              <c:numCache>
                <c:formatCode>0.0</c:formatCode>
                <c:ptCount val="3"/>
                <c:pt idx="0">
                  <c:v>0</c:v>
                </c:pt>
                <c:pt idx="1">
                  <c:v>48.546930456478194</c:v>
                </c:pt>
                <c:pt idx="2">
                  <c:v>7.7538039849597649</c:v>
                </c:pt>
              </c:numCache>
            </c:numRef>
          </c:val>
        </c:ser>
        <c:ser>
          <c:idx val="1"/>
          <c:order val="1"/>
          <c:tx>
            <c:strRef>
              <c:f>KEN_FR!$Y$95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KEN_FR!$Y$96:$Y$98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296192"/>
        <c:axId val="-1076298912"/>
      </c:barChart>
      <c:catAx>
        <c:axId val="-10762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2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KEN_FR!$X$113:$X$117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KEN_FR!$Y$111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KEN_FR!$Y$113:$Y$117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KEN_FR!$Z$113:$Z$117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298368"/>
        <c:axId val="-1120908656"/>
      </c:barChart>
      <c:catAx>
        <c:axId val="-1076298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29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KEN_FR!$W$35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KEN_FR!$X$34:$AF$34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KEN_FR!$X$35:$AF$35</c:f>
              <c:numCache>
                <c:formatCode>0.0</c:formatCode>
                <c:ptCount val="9"/>
                <c:pt idx="0">
                  <c:v>-5.8125655100983913</c:v>
                </c:pt>
                <c:pt idx="1">
                  <c:v>-4.1123613508075358</c:v>
                </c:pt>
                <c:pt idx="2">
                  <c:v>-4.1277372341607146</c:v>
                </c:pt>
                <c:pt idx="3">
                  <c:v>-4.7799890942109302</c:v>
                </c:pt>
                <c:pt idx="4">
                  <c:v>-5.8972713914379105</c:v>
                </c:pt>
                <c:pt idx="5">
                  <c:v>-8.5533703556451854</c:v>
                </c:pt>
                <c:pt idx="6">
                  <c:v>-8.2349206361980993</c:v>
                </c:pt>
                <c:pt idx="7">
                  <c:v>-9.2644272021646401</c:v>
                </c:pt>
                <c:pt idx="8">
                  <c:v>-7.60950254811676</c:v>
                </c:pt>
              </c:numCache>
            </c:numRef>
          </c:val>
        </c:ser>
        <c:ser>
          <c:idx val="3"/>
          <c:order val="1"/>
          <c:tx>
            <c:strRef>
              <c:f>KEN_FR!$W$36</c:f>
              <c:strCache>
                <c:ptCount val="1"/>
                <c:pt idx="0">
                  <c:v>Afrique de l'Est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KEN_FR!$X$34:$AF$34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KEN_FR!$W$37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7568"/>
        <c:axId val="-1120904848"/>
      </c:barChart>
      <c:catAx>
        <c:axId val="-1120907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7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KEN_FR!$W$24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KEN_FR!$X$24:$AF$24</c:f>
              <c:numCache>
                <c:formatCode>0.0</c:formatCode>
                <c:ptCount val="9"/>
                <c:pt idx="0">
                  <c:v>4.0838429309476965</c:v>
                </c:pt>
                <c:pt idx="1">
                  <c:v>14.022493963847268</c:v>
                </c:pt>
                <c:pt idx="2">
                  <c:v>9.3777674815520413</c:v>
                </c:pt>
                <c:pt idx="3">
                  <c:v>5.7174935703768028</c:v>
                </c:pt>
                <c:pt idx="4">
                  <c:v>6.8781549927597609</c:v>
                </c:pt>
                <c:pt idx="5">
                  <c:v>6.5821744025041511</c:v>
                </c:pt>
                <c:pt idx="6">
                  <c:v>6.2971575245624365</c:v>
                </c:pt>
                <c:pt idx="7">
                  <c:v>7.953990892870749</c:v>
                </c:pt>
                <c:pt idx="8">
                  <c:v>6.3824574219000425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3216"/>
        <c:axId val="-1120905392"/>
      </c:barChart>
      <c:lineChart>
        <c:grouping val="standard"/>
        <c:varyColors val="0"/>
        <c:ser>
          <c:idx val="1"/>
          <c:order val="0"/>
          <c:tx>
            <c:strRef>
              <c:f>KEN_FR!$W$22</c:f>
              <c:strCache>
                <c:ptCount val="1"/>
                <c:pt idx="0">
                  <c:v>Afrique de l'Est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KEN_FR!$W$23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0903216"/>
        <c:axId val="-1120905392"/>
      </c:lineChart>
      <c:catAx>
        <c:axId val="-1120903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3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KEN_FR!$W$31</c:f>
              <c:strCache>
                <c:ptCount val="1"/>
                <c:pt idx="0">
                  <c:v>Kenya: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KEN_FR!$X$31:$AF$31</c:f>
              <c:numCache>
                <c:formatCode>0.0</c:formatCode>
                <c:ptCount val="9"/>
                <c:pt idx="0">
                  <c:v>3.1854295299409885</c:v>
                </c:pt>
                <c:pt idx="1">
                  <c:v>1.1862526511890634</c:v>
                </c:pt>
                <c:pt idx="2">
                  <c:v>1.09604502760254</c:v>
                </c:pt>
                <c:pt idx="3">
                  <c:v>1.4748238356567962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4304"/>
        <c:axId val="-1120903760"/>
      </c:barChart>
      <c:lineChart>
        <c:grouping val="standard"/>
        <c:varyColors val="0"/>
        <c:ser>
          <c:idx val="1"/>
          <c:order val="0"/>
          <c:tx>
            <c:strRef>
              <c:f>KEN_FR!$W$30</c:f>
              <c:strCache>
                <c:ptCount val="1"/>
                <c:pt idx="0">
                  <c:v>Kenya: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KEN_FR!$X$29:$AF$29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KEN_FR!$X$30:$AF$30</c:f>
              <c:numCache>
                <c:formatCode>0.0</c:formatCode>
                <c:ptCount val="9"/>
                <c:pt idx="0">
                  <c:v>20.468300362506479</c:v>
                </c:pt>
                <c:pt idx="1">
                  <c:v>19.811974235506014</c:v>
                </c:pt>
                <c:pt idx="2">
                  <c:v>17.366050219010564</c:v>
                </c:pt>
                <c:pt idx="3">
                  <c:v>18.186393648676173</c:v>
                </c:pt>
                <c:pt idx="4">
                  <c:v>19.736277898721003</c:v>
                </c:pt>
                <c:pt idx="5">
                  <c:v>19.555880932417626</c:v>
                </c:pt>
                <c:pt idx="6">
                  <c:v>18.151636916325707</c:v>
                </c:pt>
                <c:pt idx="7">
                  <c:v>18.267057963776917</c:v>
                </c:pt>
                <c:pt idx="8">
                  <c:v>19.210456335250235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0904304"/>
        <c:axId val="-1120903760"/>
      </c:lineChart>
      <c:catAx>
        <c:axId val="-1120904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KEN_FR!$W$42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KEN_FR!$X$41:$AF$41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KEN_FR!$X$42:$AF$42</c:f>
              <c:numCache>
                <c:formatCode>0.0</c:formatCode>
                <c:ptCount val="9"/>
                <c:pt idx="0">
                  <c:v>-5.9159828768970248</c:v>
                </c:pt>
                <c:pt idx="1">
                  <c:v>-9.211473232834825</c:v>
                </c:pt>
                <c:pt idx="2">
                  <c:v>-6.9691099117082373</c:v>
                </c:pt>
                <c:pt idx="3">
                  <c:v>-8.7883484227977924</c:v>
                </c:pt>
                <c:pt idx="4">
                  <c:v>-10.379832334087931</c:v>
                </c:pt>
                <c:pt idx="5">
                  <c:v>-6.7258559698382552</c:v>
                </c:pt>
                <c:pt idx="6">
                  <c:v>-5.1797415590411378</c:v>
                </c:pt>
                <c:pt idx="7">
                  <c:v>-7.040605690230846</c:v>
                </c:pt>
                <c:pt idx="8">
                  <c:v>-5.5639481207181207</c:v>
                </c:pt>
              </c:numCache>
            </c:numRef>
          </c:val>
        </c:ser>
        <c:ser>
          <c:idx val="3"/>
          <c:order val="1"/>
          <c:tx>
            <c:strRef>
              <c:f>KEN_FR!$W$43</c:f>
              <c:strCache>
                <c:ptCount val="1"/>
                <c:pt idx="0">
                  <c:v>Afrique de l'Est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KEN_FR!$X$41:$AF$41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KEN_FR!$W$44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7024"/>
        <c:axId val="-1120906480"/>
      </c:barChart>
      <c:catAx>
        <c:axId val="-1120907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7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8112"/>
        <c:axId val="-1120905936"/>
      </c:barChart>
      <c:catAx>
        <c:axId val="-112090811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593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0908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2672"/>
        <c:axId val="-1120909744"/>
      </c:barChart>
      <c:catAx>
        <c:axId val="-112090267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90974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0902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KEN_EN!$V$100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KEN_EN!$V$101:$V$103</c:f>
              <c:numCache>
                <c:formatCode>0.0</c:formatCode>
                <c:ptCount val="3"/>
                <c:pt idx="0">
                  <c:v>2.0367110229482677</c:v>
                </c:pt>
                <c:pt idx="1">
                  <c:v>53.510615413553637</c:v>
                </c:pt>
                <c:pt idx="2">
                  <c:v>2.6965455418449138</c:v>
                </c:pt>
              </c:numCache>
            </c:numRef>
          </c:val>
        </c:ser>
        <c:ser>
          <c:idx val="1"/>
          <c:order val="1"/>
          <c:tx>
            <c:strRef>
              <c:f>KEN_EN!$W$100</c:f>
              <c:strCache>
                <c:ptCount val="1"/>
                <c:pt idx="0">
                  <c:v>East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KEN_EN!$W$101:$W$103</c:f>
              <c:numCache>
                <c:formatCode>0.0</c:formatCode>
                <c:ptCount val="3"/>
                <c:pt idx="0">
                  <c:v>2.3990139927401706</c:v>
                </c:pt>
                <c:pt idx="1">
                  <c:v>46.888136766687182</c:v>
                </c:pt>
                <c:pt idx="2">
                  <c:v>9.5758493073291966</c:v>
                </c:pt>
              </c:numCache>
            </c:numRef>
          </c:val>
        </c:ser>
        <c:ser>
          <c:idx val="2"/>
          <c:order val="2"/>
          <c:tx>
            <c:strRef>
              <c:f>KEN_EN!$X$100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KEN_EN!$X$101:$X$103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705200"/>
        <c:axId val="-1140707920"/>
      </c:barChart>
      <c:catAx>
        <c:axId val="-1140705200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070792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40705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KEN_FR!$X$50:$X$59</c:f>
              <c:numCache>
                <c:formatCode>0.0</c:formatCode>
                <c:ptCount val="10"/>
                <c:pt idx="0">
                  <c:v>32.938856398551849</c:v>
                </c:pt>
                <c:pt idx="1">
                  <c:v>0.86435677566494473</c:v>
                </c:pt>
                <c:pt idx="2">
                  <c:v>11.362675256841657</c:v>
                </c:pt>
                <c:pt idx="3">
                  <c:v>1.9813610100901631</c:v>
                </c:pt>
                <c:pt idx="4">
                  <c:v>5.2987594986006386</c:v>
                </c:pt>
                <c:pt idx="5">
                  <c:v>9.9398886218742284</c:v>
                </c:pt>
                <c:pt idx="6">
                  <c:v>10.416692073813602</c:v>
                </c:pt>
                <c:pt idx="7">
                  <c:v>18.213271419561412</c:v>
                </c:pt>
                <c:pt idx="8">
                  <c:v>4.8954297401370672</c:v>
                </c:pt>
                <c:pt idx="9">
                  <c:v>1.4333697129164538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909200"/>
        <c:axId val="-1066101792"/>
      </c:barChart>
      <c:catAx>
        <c:axId val="-112090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01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90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709008"/>
        <c:axId val="-1140712272"/>
      </c:barChart>
      <c:catAx>
        <c:axId val="-114070900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1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071227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40709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KEN_EN!$U$254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KEN_EN!$V$254:$AB$254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0.53026006004127546</c:v>
                </c:pt>
                <c:pt idx="2">
                  <c:v>0.53645279041369032</c:v>
                </c:pt>
                <c:pt idx="3">
                  <c:v>0.54108150313450765</c:v>
                </c:pt>
                <c:pt idx="4">
                  <c:v>0.54606676120754127</c:v>
                </c:pt>
                <c:pt idx="5">
                  <c:v>0.55038146159087187</c:v>
                </c:pt>
                <c:pt idx="6">
                  <c:v>0.55467851843602767</c:v>
                </c:pt>
              </c:numCache>
            </c:numRef>
          </c:val>
        </c:ser>
        <c:ser>
          <c:idx val="1"/>
          <c:order val="1"/>
          <c:tx>
            <c:strRef>
              <c:f>KEN_EN!$U$255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KEN_EN!$V$255:$AB$255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707376"/>
        <c:axId val="-1140711184"/>
      </c:barChart>
      <c:catAx>
        <c:axId val="-114070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1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071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0707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KEN_EN!$V$283:$V$287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KEN_EN!$W$282</c:f>
              <c:strCache>
                <c:ptCount val="1"/>
                <c:pt idx="0">
                  <c:v>KEN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KEN_EN!$W$283:$W$287</c:f>
              <c:numCache>
                <c:formatCode>0.0</c:formatCode>
                <c:ptCount val="5"/>
                <c:pt idx="0">
                  <c:v>26.317684689526189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KEN_EN!$X$282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KEN_EN!$X$283:$X$287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17328"/>
        <c:axId val="-1070818416"/>
      </c:barChart>
      <c:catAx>
        <c:axId val="-107081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1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KEN_EN!$V$276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KEN_EN!$V$277:$V$279</c:f>
              <c:numCache>
                <c:formatCode>0.000</c:formatCode>
                <c:ptCount val="3"/>
                <c:pt idx="0">
                  <c:v>0</c:v>
                </c:pt>
                <c:pt idx="1">
                  <c:v>48.546930456478194</c:v>
                </c:pt>
                <c:pt idx="2">
                  <c:v>7.7538039849597649</c:v>
                </c:pt>
              </c:numCache>
            </c:numRef>
          </c:val>
        </c:ser>
        <c:ser>
          <c:idx val="1"/>
          <c:order val="1"/>
          <c:tx>
            <c:strRef>
              <c:f>KEN_EN!$W$276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KEN_EN!$U$277:$U$279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KEN_EN!$W$277:$W$279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23856"/>
        <c:axId val="-1070817872"/>
      </c:barChart>
      <c:catAx>
        <c:axId val="-10708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1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22224"/>
        <c:axId val="-1070816784"/>
      </c:barChart>
      <c:catAx>
        <c:axId val="-1070822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1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1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KEN_EN!$U$58</c:f>
              <c:strCache>
                <c:ptCount val="1"/>
                <c:pt idx="0">
                  <c:v>Kenya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KEN_EN!$V$57:$AD$57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KEN_EN!$V$58:$AD$58</c:f>
              <c:numCache>
                <c:formatCode>0.0</c:formatCode>
                <c:ptCount val="9"/>
                <c:pt idx="0">
                  <c:v>-5.8125655100983913</c:v>
                </c:pt>
                <c:pt idx="1">
                  <c:v>-4.1123613508075358</c:v>
                </c:pt>
                <c:pt idx="2">
                  <c:v>-4.1277372341607146</c:v>
                </c:pt>
                <c:pt idx="3">
                  <c:v>-4.7799890942109302</c:v>
                </c:pt>
                <c:pt idx="4">
                  <c:v>-5.8972713914379105</c:v>
                </c:pt>
                <c:pt idx="5">
                  <c:v>-8.5533703556451854</c:v>
                </c:pt>
                <c:pt idx="6">
                  <c:v>-8.2349206361980993</c:v>
                </c:pt>
                <c:pt idx="7">
                  <c:v>-9.2644272021646401</c:v>
                </c:pt>
                <c:pt idx="8">
                  <c:v>-7.60950254811676</c:v>
                </c:pt>
              </c:numCache>
            </c:numRef>
          </c:val>
        </c:ser>
        <c:ser>
          <c:idx val="3"/>
          <c:order val="1"/>
          <c:tx>
            <c:strRef>
              <c:f>KEN_EN!$U$59</c:f>
              <c:strCache>
                <c:ptCount val="1"/>
                <c:pt idx="0">
                  <c:v>East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KEN_EN!$V$57:$AD$57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KEN_EN!$U$60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KEN_EN!$V$60:$AD$60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0823312"/>
        <c:axId val="-1070822768"/>
      </c:barChart>
      <c:catAx>
        <c:axId val="-107082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082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0823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Kenya</v>
          </cell>
          <cell r="W7" t="str">
            <v>East Africa</v>
          </cell>
          <cell r="X7" t="str">
            <v>Africa</v>
          </cell>
        </row>
        <row r="8">
          <cell r="U8" t="str">
            <v>Political Stability</v>
          </cell>
          <cell r="V8">
            <v>-1.3274881839752199</v>
          </cell>
          <cell r="W8">
            <v>-0.54432968919475833</v>
          </cell>
          <cell r="X8">
            <v>-0.66741195688438093</v>
          </cell>
        </row>
        <row r="9">
          <cell r="U9" t="str">
            <v>Rule of Law</v>
          </cell>
          <cell r="V9">
            <v>-0.53030347824096702</v>
          </cell>
          <cell r="W9">
            <v>-0.67082155129561871</v>
          </cell>
          <cell r="X9">
            <v>-0.72180716967624126</v>
          </cell>
        </row>
        <row r="10">
          <cell r="U10" t="str">
            <v>Voice and Accountability</v>
          </cell>
          <cell r="V10">
            <v>-0.14707086980342901</v>
          </cell>
          <cell r="W10">
            <v>-0.13132301320632331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East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Kenya</v>
          </cell>
          <cell r="V18">
            <v>8.4000000000000057</v>
          </cell>
          <cell r="W18">
            <v>6.0999999999999943</v>
          </cell>
          <cell r="X18">
            <v>4.5</v>
          </cell>
          <cell r="Y18">
            <v>5.8999999999999915</v>
          </cell>
          <cell r="Z18">
            <v>5.4000000000000057</v>
          </cell>
          <cell r="AA18">
            <v>5.6999999999999886</v>
          </cell>
          <cell r="AB18">
            <v>5.8000000000000114</v>
          </cell>
          <cell r="AC18">
            <v>4.7616083398982454</v>
          </cell>
          <cell r="AD18">
            <v>5.566686594175323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East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Kenya</v>
          </cell>
          <cell r="V38">
            <v>4.0838429309476965</v>
          </cell>
          <cell r="W38">
            <v>14.022493963847268</v>
          </cell>
          <cell r="X38">
            <v>9.3777674815520413</v>
          </cell>
          <cell r="Y38">
            <v>5.7174935703768028</v>
          </cell>
          <cell r="Z38">
            <v>6.8781549927597609</v>
          </cell>
          <cell r="AA38">
            <v>6.5821744025041511</v>
          </cell>
          <cell r="AB38">
            <v>6.2971575245624365</v>
          </cell>
          <cell r="AC38">
            <v>7.953990892870749</v>
          </cell>
          <cell r="AD38">
            <v>6.3824574219000425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Kenya: Total revenue and grants as % GDP</v>
          </cell>
          <cell r="V46">
            <v>20.468300362506479</v>
          </cell>
          <cell r="W46">
            <v>19.811974235506014</v>
          </cell>
          <cell r="X46">
            <v>17.366050219010564</v>
          </cell>
          <cell r="Y46">
            <v>18.186393648676173</v>
          </cell>
          <cell r="Z46">
            <v>19.736277898721003</v>
          </cell>
          <cell r="AA46">
            <v>19.555880932417626</v>
          </cell>
          <cell r="AB46">
            <v>18.151636916325707</v>
          </cell>
          <cell r="AC46">
            <v>18.267057963776917</v>
          </cell>
          <cell r="AD46">
            <v>19.210456335250235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Kenya</v>
          </cell>
          <cell r="V58">
            <v>-5.8125655100983913</v>
          </cell>
          <cell r="W58">
            <v>-4.1123613508075358</v>
          </cell>
          <cell r="X58">
            <v>-4.1277372341607146</v>
          </cell>
          <cell r="Y58">
            <v>-4.7799890942109302</v>
          </cell>
          <cell r="Z58">
            <v>-5.8972713914379105</v>
          </cell>
          <cell r="AA58">
            <v>-8.5533703556451854</v>
          </cell>
          <cell r="AB58">
            <v>-8.2349206361980993</v>
          </cell>
          <cell r="AC58">
            <v>-9.2644272021646401</v>
          </cell>
          <cell r="AD58">
            <v>-7.60950254811676</v>
          </cell>
        </row>
        <row r="59">
          <cell r="U59" t="str">
            <v>East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Kenya</v>
          </cell>
          <cell r="V67">
            <v>-5.9159828768970248</v>
          </cell>
          <cell r="W67">
            <v>-9.211473232834825</v>
          </cell>
          <cell r="X67">
            <v>-6.9691099117082373</v>
          </cell>
          <cell r="Y67">
            <v>-8.7883484227977924</v>
          </cell>
          <cell r="Z67">
            <v>-10.379832334087931</v>
          </cell>
          <cell r="AA67">
            <v>-6.7258559698382552</v>
          </cell>
          <cell r="AB67">
            <v>-5.1797415590411378</v>
          </cell>
          <cell r="AC67">
            <v>-7.040605690230846</v>
          </cell>
          <cell r="AD67">
            <v>-5.5639481207181207</v>
          </cell>
        </row>
        <row r="68">
          <cell r="U68" t="str">
            <v>East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32.938856398551849</v>
          </cell>
        </row>
        <row r="88">
          <cell r="U88" t="str">
            <v xml:space="preserve">Mining and quarrying </v>
          </cell>
          <cell r="V88">
            <v>0.86435677566494473</v>
          </cell>
        </row>
        <row r="89">
          <cell r="U89" t="str">
            <v>Manufacturing</v>
          </cell>
          <cell r="V89">
            <v>11.362675256841657</v>
          </cell>
        </row>
        <row r="90">
          <cell r="U90" t="str">
            <v>Electricity, gas and water</v>
          </cell>
          <cell r="V90">
            <v>1.9813610100901631</v>
          </cell>
        </row>
        <row r="91">
          <cell r="U91" t="str">
            <v>Construction</v>
          </cell>
          <cell r="V91">
            <v>5.2987594986006386</v>
          </cell>
        </row>
        <row r="92">
          <cell r="U92" t="str">
            <v xml:space="preserve">Wholesale and retail trade, hotels and restaurants </v>
          </cell>
          <cell r="V92">
            <v>9.9398886218742284</v>
          </cell>
        </row>
        <row r="93">
          <cell r="U93" t="str">
            <v xml:space="preserve">Transport, storage and communication               </v>
          </cell>
          <cell r="V93">
            <v>10.416692073813602</v>
          </cell>
        </row>
        <row r="94">
          <cell r="U94" t="str">
            <v xml:space="preserve">Finance, real estate and business services         </v>
          </cell>
          <cell r="V94">
            <v>18.213271419561412</v>
          </cell>
        </row>
        <row r="95">
          <cell r="U95" t="str">
            <v xml:space="preserve">Public administration and Defense                      </v>
          </cell>
          <cell r="V95">
            <v>4.8954297401370672</v>
          </cell>
        </row>
        <row r="96">
          <cell r="U96" t="str">
            <v xml:space="preserve">Other services                                   </v>
          </cell>
          <cell r="V96">
            <v>1.4333697129164538</v>
          </cell>
        </row>
        <row r="100">
          <cell r="V100" t="str">
            <v>Kenya</v>
          </cell>
          <cell r="W100" t="str">
            <v>East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2.0367110229482677</v>
          </cell>
          <cell r="W101">
            <v>2.3990139927401706</v>
          </cell>
          <cell r="X101">
            <v>1.2188133166827351</v>
          </cell>
        </row>
        <row r="102">
          <cell r="U102" t="str">
            <v>Aid per Capita (US $)</v>
          </cell>
          <cell r="V102">
            <v>53.510615413553637</v>
          </cell>
          <cell r="W102">
            <v>46.888136766687182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2.6965455418449138</v>
          </cell>
          <cell r="W103">
            <v>9.5758493073291966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Kenya</v>
          </cell>
          <cell r="V254" t="str">
            <v>...</v>
          </cell>
          <cell r="W254">
            <v>0.53026006004127546</v>
          </cell>
          <cell r="X254">
            <v>0.53645279041369032</v>
          </cell>
          <cell r="Y254">
            <v>0.54108150313450765</v>
          </cell>
          <cell r="Z254">
            <v>0.54606676120754127</v>
          </cell>
          <cell r="AA254">
            <v>0.55038146159087187</v>
          </cell>
          <cell r="AB254">
            <v>0.55467851843602767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Kenya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48.546930456478194</v>
          </cell>
          <cell r="W278" t="str">
            <v>...</v>
          </cell>
        </row>
        <row r="279">
          <cell r="U279" t="str">
            <v>Forest (As % of Land Area)</v>
          </cell>
          <cell r="V279">
            <v>7.7538039849597649</v>
          </cell>
          <cell r="W279" t="str">
            <v>...</v>
          </cell>
        </row>
        <row r="282">
          <cell r="W282" t="str">
            <v>KEN</v>
          </cell>
        </row>
        <row r="283">
          <cell r="U283" t="str">
            <v>Overall AIDI Index</v>
          </cell>
          <cell r="W283">
            <v>26.317684689526189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Kenya</v>
          </cell>
          <cell r="Y7" t="str">
            <v>Afrique de l'Est</v>
          </cell>
          <cell r="Z7" t="str">
            <v>Afrique</v>
          </cell>
        </row>
        <row r="8">
          <cell r="W8" t="str">
            <v>Stabilité politique</v>
          </cell>
          <cell r="X8">
            <v>-1.3274881839752199</v>
          </cell>
          <cell r="Y8">
            <v>-0.54432968919475833</v>
          </cell>
          <cell r="Z8">
            <v>-0.66741195688438093</v>
          </cell>
        </row>
        <row r="9">
          <cell r="W9" t="str">
            <v>Etat de droit</v>
          </cell>
          <cell r="X9">
            <v>-0.53030347824096702</v>
          </cell>
          <cell r="Y9">
            <v>-0.67082155129561871</v>
          </cell>
          <cell r="Z9">
            <v>-0.72180716967624126</v>
          </cell>
        </row>
        <row r="10">
          <cell r="W10" t="str">
            <v>Ecoute et responsabilité</v>
          </cell>
          <cell r="X10">
            <v>-0.14707086980342901</v>
          </cell>
          <cell r="Y10">
            <v>-0.13132301320632331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de l'Est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Kenya</v>
          </cell>
          <cell r="X18">
            <v>8.4000000000000057</v>
          </cell>
          <cell r="Y18">
            <v>6.0999999999999943</v>
          </cell>
          <cell r="Z18">
            <v>4.5</v>
          </cell>
          <cell r="AA18">
            <v>5.8999999999999915</v>
          </cell>
          <cell r="AB18">
            <v>5.4000000000000057</v>
          </cell>
          <cell r="AC18">
            <v>5.6999999999999886</v>
          </cell>
          <cell r="AD18">
            <v>5.8000000000000114</v>
          </cell>
          <cell r="AE18">
            <v>4.7616083398982454</v>
          </cell>
          <cell r="AF18">
            <v>5.566686594175323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de l'Est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Kenya</v>
          </cell>
          <cell r="X24">
            <v>4.0838429309476965</v>
          </cell>
          <cell r="Y24">
            <v>14.022493963847268</v>
          </cell>
          <cell r="Z24">
            <v>9.3777674815520413</v>
          </cell>
          <cell r="AA24">
            <v>5.7174935703768028</v>
          </cell>
          <cell r="AB24">
            <v>6.8781549927597609</v>
          </cell>
          <cell r="AC24">
            <v>6.5821744025041511</v>
          </cell>
          <cell r="AD24">
            <v>6.2971575245624365</v>
          </cell>
          <cell r="AE24">
            <v>7.953990892870749</v>
          </cell>
          <cell r="AF24">
            <v>6.3824574219000425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Kenya: Total revenue (dons exclus) en % du PIB</v>
          </cell>
          <cell r="X30">
            <v>20.468300362506479</v>
          </cell>
          <cell r="Y30">
            <v>19.811974235506014</v>
          </cell>
          <cell r="Z30">
            <v>17.366050219010564</v>
          </cell>
          <cell r="AA30">
            <v>18.186393648676173</v>
          </cell>
          <cell r="AB30">
            <v>19.736277898721003</v>
          </cell>
          <cell r="AC30">
            <v>19.555880932417626</v>
          </cell>
          <cell r="AD30">
            <v>18.151636916325707</v>
          </cell>
          <cell r="AE30">
            <v>18.267057963776917</v>
          </cell>
          <cell r="AF30">
            <v>19.210456335250235</v>
          </cell>
        </row>
        <row r="31">
          <cell r="W31" t="str">
            <v>Kenya: dons (% du PIB)</v>
          </cell>
          <cell r="X31">
            <v>3.1854295299409885</v>
          </cell>
          <cell r="Y31">
            <v>1.1862526511890634</v>
          </cell>
          <cell r="Z31">
            <v>1.09604502760254</v>
          </cell>
          <cell r="AA31">
            <v>1.4748238356567962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Kenya</v>
          </cell>
          <cell r="X35">
            <v>-5.8125655100983913</v>
          </cell>
          <cell r="Y35">
            <v>-4.1123613508075358</v>
          </cell>
          <cell r="Z35">
            <v>-4.1277372341607146</v>
          </cell>
          <cell r="AA35">
            <v>-4.7799890942109302</v>
          </cell>
          <cell r="AB35">
            <v>-5.8972713914379105</v>
          </cell>
          <cell r="AC35">
            <v>-8.5533703556451854</v>
          </cell>
          <cell r="AD35">
            <v>-8.2349206361980993</v>
          </cell>
          <cell r="AE35">
            <v>-9.2644272021646401</v>
          </cell>
          <cell r="AF35">
            <v>-7.60950254811676</v>
          </cell>
        </row>
        <row r="36">
          <cell r="W36" t="str">
            <v>Afrique de l'Est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Kenya</v>
          </cell>
          <cell r="X42">
            <v>-5.9159828768970248</v>
          </cell>
          <cell r="Y42">
            <v>-9.211473232834825</v>
          </cell>
          <cell r="Z42">
            <v>-6.9691099117082373</v>
          </cell>
          <cell r="AA42">
            <v>-8.7883484227977924</v>
          </cell>
          <cell r="AB42">
            <v>-10.379832334087931</v>
          </cell>
          <cell r="AC42">
            <v>-6.7258559698382552</v>
          </cell>
          <cell r="AD42">
            <v>-5.1797415590411378</v>
          </cell>
          <cell r="AE42">
            <v>-7.040605690230846</v>
          </cell>
          <cell r="AF42">
            <v>-5.5639481207181207</v>
          </cell>
        </row>
        <row r="43">
          <cell r="W43" t="str">
            <v>Afrique de l'Est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32.938856398551849</v>
          </cell>
        </row>
        <row r="51">
          <cell r="W51" t="str">
            <v>Mines et minerais</v>
          </cell>
          <cell r="X51">
            <v>0.86435677566494473</v>
          </cell>
        </row>
        <row r="52">
          <cell r="W52" t="str">
            <v>Manufactures</v>
          </cell>
          <cell r="X52">
            <v>11.362675256841657</v>
          </cell>
        </row>
        <row r="53">
          <cell r="W53" t="str">
            <v>Electricité, gaz et eau</v>
          </cell>
          <cell r="X53">
            <v>1.9813610100901631</v>
          </cell>
        </row>
        <row r="54">
          <cell r="W54" t="str">
            <v>Construction</v>
          </cell>
          <cell r="X54">
            <v>5.2987594986006386</v>
          </cell>
        </row>
        <row r="55">
          <cell r="W55" t="str">
            <v>Commerce de gros et de détail, hôtels et restaurants</v>
          </cell>
          <cell r="X55">
            <v>9.9398886218742284</v>
          </cell>
        </row>
        <row r="56">
          <cell r="W56" t="str">
            <v xml:space="preserve">Transport, stockage et communications               </v>
          </cell>
          <cell r="X56">
            <v>10.416692073813602</v>
          </cell>
        </row>
        <row r="57">
          <cell r="W57" t="str">
            <v>Finance, affaires immobilières et services</v>
          </cell>
          <cell r="X57">
            <v>18.213271419561412</v>
          </cell>
        </row>
        <row r="58">
          <cell r="W58" t="str">
            <v xml:space="preserve">Administration publique et defense      </v>
          </cell>
          <cell r="X58">
            <v>4.8954297401370672</v>
          </cell>
        </row>
        <row r="59">
          <cell r="W59" t="str">
            <v xml:space="preserve">Autres services                       </v>
          </cell>
          <cell r="X59">
            <v>1.4333697129164538</v>
          </cell>
        </row>
        <row r="63">
          <cell r="X63" t="str">
            <v>Kenya</v>
          </cell>
          <cell r="Y63" t="str">
            <v>Afrique de l'Est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2.0367110229482677</v>
          </cell>
          <cell r="Y64">
            <v>2.3990139927401706</v>
          </cell>
          <cell r="Z64">
            <v>1.2188133166827351</v>
          </cell>
        </row>
        <row r="65">
          <cell r="W65" t="str">
            <v>Aide par habitant ($ EU)</v>
          </cell>
          <cell r="X65">
            <v>53.510615413553637</v>
          </cell>
          <cell r="Y65">
            <v>46.888136766687182</v>
          </cell>
          <cell r="Z65">
            <v>37.903526216160365</v>
          </cell>
        </row>
        <row r="66">
          <cell r="W66" t="str">
            <v>IDE en % de la FBCF</v>
          </cell>
          <cell r="X66">
            <v>2.6965455418449138</v>
          </cell>
          <cell r="Y66">
            <v>9.5758493073291966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Kenya</v>
          </cell>
          <cell r="X90" t="str">
            <v>...</v>
          </cell>
          <cell r="Y90">
            <v>0.53026006004127546</v>
          </cell>
          <cell r="Z90">
            <v>0.53645279041369032</v>
          </cell>
          <cell r="AA90">
            <v>0.54108150313450765</v>
          </cell>
          <cell r="AB90">
            <v>0.54606676120754127</v>
          </cell>
          <cell r="AC90">
            <v>0.55038146159087187</v>
          </cell>
          <cell r="AD90">
            <v>0.55467851843602767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Kenya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48.546930456478194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7.7538039849597649</v>
          </cell>
          <cell r="Y98" t="str">
            <v>...</v>
          </cell>
        </row>
        <row r="102">
          <cell r="X102" t="str">
            <v>Kenya</v>
          </cell>
        </row>
        <row r="103">
          <cell r="W103" t="str">
            <v>Indice AIDI globale</v>
          </cell>
          <cell r="X103">
            <v>26.317684689526189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Kenya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Kenya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5</v>
      </c>
      <c r="W2" s="4" t="s">
        <v>6</v>
      </c>
      <c r="X2" s="4" t="s">
        <v>7</v>
      </c>
      <c r="Y2" s="4" t="s">
        <v>8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10</v>
      </c>
      <c r="T4" s="18" t="s">
        <v>11</v>
      </c>
      <c r="U4" s="18" t="s">
        <v>12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KEN</v>
      </c>
      <c r="W6" s="23" t="str">
        <f>X2</f>
        <v>EAST</v>
      </c>
      <c r="X6" s="23" t="s">
        <v>13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Kenya</v>
      </c>
      <c r="W7" s="23" t="str">
        <f>Y2</f>
        <v>East Africa</v>
      </c>
      <c r="X7" s="23" t="s">
        <v>14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15</v>
      </c>
      <c r="T8" s="4">
        <v>2016</v>
      </c>
      <c r="U8" s="4" t="s">
        <v>16</v>
      </c>
      <c r="V8" s="25">
        <v>-1.3274881839752199</v>
      </c>
      <c r="W8" s="25">
        <v>-0.54432968919475833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17</v>
      </c>
      <c r="T9" s="4">
        <f>T8</f>
        <v>2016</v>
      </c>
      <c r="U9" s="4" t="s">
        <v>18</v>
      </c>
      <c r="V9" s="25">
        <v>-0.53030347824096702</v>
      </c>
      <c r="W9" s="25">
        <v>-0.67082155129561871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19</v>
      </c>
      <c r="T10" s="4">
        <f>T8</f>
        <v>2016</v>
      </c>
      <c r="U10" s="4" t="s">
        <v>20</v>
      </c>
      <c r="V10" s="25">
        <v>-0.14707086980342901</v>
      </c>
      <c r="W10" s="25">
        <v>-0.13132301320632331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21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22</v>
      </c>
      <c r="T16" s="4" t="str">
        <f>X2</f>
        <v>EAST</v>
      </c>
      <c r="U16" s="4" t="str">
        <f>Y2</f>
        <v>East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22</v>
      </c>
      <c r="T17" s="4" t="s">
        <v>13</v>
      </c>
      <c r="U17" s="4" t="s">
        <v>14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22</v>
      </c>
      <c r="T18" s="4" t="str">
        <f>S2</f>
        <v>KEN</v>
      </c>
      <c r="U18" s="4" t="str">
        <f>T2</f>
        <v>Kenya</v>
      </c>
      <c r="V18" s="4">
        <v>8.4000000000000057</v>
      </c>
      <c r="W18" s="4">
        <v>6.0999999999999943</v>
      </c>
      <c r="X18" s="4">
        <v>4.5</v>
      </c>
      <c r="Y18" s="4">
        <v>5.8999999999999915</v>
      </c>
      <c r="Z18" s="4">
        <v>5.4000000000000057</v>
      </c>
      <c r="AA18" s="27">
        <v>5.6999999999999886</v>
      </c>
      <c r="AB18" s="27">
        <v>5.8000000000000114</v>
      </c>
      <c r="AC18" s="27">
        <v>4.7616083398982454</v>
      </c>
      <c r="AD18" s="27">
        <v>5.566686594175323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23</v>
      </c>
      <c r="I26" s="31" t="s">
        <v>24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25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26</v>
      </c>
      <c r="T36" s="4" t="str">
        <f>X2</f>
        <v>EAST</v>
      </c>
      <c r="U36" s="4" t="str">
        <f>Y2</f>
        <v>East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26</v>
      </c>
      <c r="T37" s="4" t="s">
        <v>13</v>
      </c>
      <c r="U37" s="4" t="s">
        <v>14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26</v>
      </c>
      <c r="T38" s="4" t="str">
        <f>S2</f>
        <v>KEN</v>
      </c>
      <c r="U38" s="4" t="str">
        <f>T2</f>
        <v>Kenya</v>
      </c>
      <c r="V38" s="27">
        <v>4.0838429309476965</v>
      </c>
      <c r="W38" s="27">
        <v>14.022493963847268</v>
      </c>
      <c r="X38" s="27">
        <v>9.3777674815520413</v>
      </c>
      <c r="Y38" s="27">
        <v>5.7174935703768028</v>
      </c>
      <c r="Z38" s="27">
        <v>6.8781549927597609</v>
      </c>
      <c r="AA38" s="27">
        <v>6.5821744025041511</v>
      </c>
      <c r="AB38" s="27">
        <v>6.2971575245624365</v>
      </c>
      <c r="AC38" s="27">
        <v>7.953990892870749</v>
      </c>
      <c r="AD38" s="27">
        <v>6.3824574219000425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27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Kenya: Total revenue and grants as % GDP</v>
      </c>
      <c r="V46" s="27">
        <f t="shared" ref="V46:AD47" si="2">V49</f>
        <v>20.468300362506479</v>
      </c>
      <c r="W46" s="27">
        <f t="shared" si="2"/>
        <v>19.811974235506014</v>
      </c>
      <c r="X46" s="27">
        <f t="shared" si="2"/>
        <v>17.366050219010564</v>
      </c>
      <c r="Y46" s="27">
        <f t="shared" si="2"/>
        <v>18.186393648676173</v>
      </c>
      <c r="Z46" s="27">
        <f t="shared" si="2"/>
        <v>19.736277898721003</v>
      </c>
      <c r="AA46" s="27">
        <f t="shared" si="2"/>
        <v>19.555880932417626</v>
      </c>
      <c r="AB46" s="27">
        <f t="shared" si="2"/>
        <v>18.151636916325707</v>
      </c>
      <c r="AC46" s="27">
        <f t="shared" si="2"/>
        <v>18.267057963776917</v>
      </c>
      <c r="AD46" s="27">
        <f>AD49</f>
        <v>19.210456335250235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Kenya: Grants (% GDP) </v>
      </c>
      <c r="V47" s="27">
        <f>V50</f>
        <v>3.1854295299409885</v>
      </c>
      <c r="W47" s="27">
        <f t="shared" si="2"/>
        <v>1.1862526511890634</v>
      </c>
      <c r="X47" s="27">
        <f t="shared" si="2"/>
        <v>1.09604502760254</v>
      </c>
      <c r="Y47" s="27">
        <f t="shared" si="2"/>
        <v>1.4748238356567962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28</v>
      </c>
      <c r="V49" s="27">
        <v>20.468300362506479</v>
      </c>
      <c r="W49" s="27">
        <v>19.811974235506014</v>
      </c>
      <c r="X49" s="27">
        <v>17.366050219010564</v>
      </c>
      <c r="Y49" s="27">
        <v>18.186393648676173</v>
      </c>
      <c r="Z49" s="27">
        <v>19.736277898721003</v>
      </c>
      <c r="AA49" s="27">
        <v>19.555880932417626</v>
      </c>
      <c r="AB49" s="27">
        <v>18.151636916325707</v>
      </c>
      <c r="AC49" s="27">
        <v>18.267057963776917</v>
      </c>
      <c r="AD49" s="27">
        <v>19.210456335250235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29</v>
      </c>
      <c r="V50" s="27">
        <v>3.1854295299409885</v>
      </c>
      <c r="W50" s="27">
        <v>1.1862526511890634</v>
      </c>
      <c r="X50" s="27">
        <v>1.09604502760254</v>
      </c>
      <c r="Y50" s="27">
        <v>1.4748238356567962</v>
      </c>
      <c r="Z50" s="27" t="s">
        <v>30</v>
      </c>
      <c r="AA50" s="27" t="s">
        <v>30</v>
      </c>
      <c r="AB50" s="27" t="s">
        <v>30</v>
      </c>
      <c r="AC50" s="27" t="s">
        <v>30</v>
      </c>
      <c r="AD50" s="27" t="s">
        <v>30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31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32</v>
      </c>
      <c r="T58" s="4" t="str">
        <f>S2</f>
        <v>KEN</v>
      </c>
      <c r="U58" s="4" t="str">
        <f>T2</f>
        <v>Kenya</v>
      </c>
      <c r="V58" s="32">
        <v>-5.8125655100983913</v>
      </c>
      <c r="W58" s="27">
        <v>-4.1123613508075358</v>
      </c>
      <c r="X58" s="27">
        <v>-4.1277372341607146</v>
      </c>
      <c r="Y58" s="27">
        <v>-4.7799890942109302</v>
      </c>
      <c r="Z58" s="27">
        <v>-5.8972713914379105</v>
      </c>
      <c r="AA58" s="27">
        <v>-8.5533703556451854</v>
      </c>
      <c r="AB58" s="27">
        <v>-8.2349206361980993</v>
      </c>
      <c r="AC58" s="27">
        <v>-9.2644272021646401</v>
      </c>
      <c r="AD58" s="27">
        <v>-7.60950254811676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32</v>
      </c>
      <c r="T59" s="4" t="str">
        <f>X2</f>
        <v>EAST</v>
      </c>
      <c r="U59" s="4" t="str">
        <f>Y2</f>
        <v>East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32</v>
      </c>
      <c r="T60" s="4" t="s">
        <v>13</v>
      </c>
      <c r="U60" s="4" t="s">
        <v>14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33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34</v>
      </c>
      <c r="U67" s="4" t="str">
        <f>T2</f>
        <v>Kenya</v>
      </c>
      <c r="V67" s="27">
        <v>-5.9159828768970248</v>
      </c>
      <c r="W67" s="27">
        <v>-9.211473232834825</v>
      </c>
      <c r="X67" s="27">
        <v>-6.9691099117082373</v>
      </c>
      <c r="Y67" s="27">
        <v>-8.7883484227977924</v>
      </c>
      <c r="Z67" s="27">
        <v>-10.379832334087931</v>
      </c>
      <c r="AA67" s="27">
        <v>-6.7258559698382552</v>
      </c>
      <c r="AB67" s="27">
        <v>-5.1797415590411378</v>
      </c>
      <c r="AC67" s="27">
        <v>-7.040605690230846</v>
      </c>
      <c r="AD67" s="27">
        <v>-5.5639481207181207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34</v>
      </c>
      <c r="T68" s="4" t="str">
        <f>X2</f>
        <v>EAST</v>
      </c>
      <c r="U68" s="4" t="str">
        <f>Y2</f>
        <v>East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34</v>
      </c>
      <c r="U69" s="4" t="s">
        <v>14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36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37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38</v>
      </c>
      <c r="U87" s="4" t="s">
        <v>39</v>
      </c>
      <c r="V87" s="27">
        <v>32.938856398551849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40</v>
      </c>
      <c r="U88" s="4" t="s">
        <v>41</v>
      </c>
      <c r="V88" s="27">
        <v>0.86435677566494473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42</v>
      </c>
      <c r="U89" s="4" t="s">
        <v>43</v>
      </c>
      <c r="V89" s="27">
        <v>11.362675256841657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44</v>
      </c>
      <c r="U90" s="4" t="s">
        <v>45</v>
      </c>
      <c r="V90" s="27">
        <v>1.9813610100901631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46</v>
      </c>
      <c r="U91" s="4" t="s">
        <v>47</v>
      </c>
      <c r="V91" s="27">
        <v>5.2987594986006386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48</v>
      </c>
      <c r="U92" s="4" t="s">
        <v>49</v>
      </c>
      <c r="V92" s="27">
        <v>9.9398886218742284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50</v>
      </c>
      <c r="U93" s="4" t="s">
        <v>51</v>
      </c>
      <c r="V93" s="27">
        <v>10.416692073813602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52</v>
      </c>
      <c r="U94" s="4" t="s">
        <v>53</v>
      </c>
      <c r="V94" s="27">
        <v>18.213271419561412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54</v>
      </c>
      <c r="U95" s="4" t="s">
        <v>55</v>
      </c>
      <c r="V95" s="27">
        <v>4.8954297401370672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56</v>
      </c>
      <c r="U96" s="4" t="s">
        <v>57</v>
      </c>
      <c r="V96" s="27">
        <v>1.4333697129164538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KEN</v>
      </c>
      <c r="W99" s="23" t="str">
        <f>X2</f>
        <v>EAST</v>
      </c>
      <c r="X99" s="23" t="s">
        <v>13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Kenya</v>
      </c>
      <c r="W100" s="23" t="str">
        <f>Y2</f>
        <v>East Africa</v>
      </c>
      <c r="X100" s="23" t="s">
        <v>14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58</v>
      </c>
      <c r="T101" s="4">
        <v>2016</v>
      </c>
      <c r="U101" s="4" t="s">
        <v>59</v>
      </c>
      <c r="V101" s="27">
        <v>2.0367110229482677</v>
      </c>
      <c r="W101" s="27">
        <v>2.3990139927401706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60</v>
      </c>
      <c r="T102" s="4">
        <v>2015</v>
      </c>
      <c r="U102" s="4" t="s">
        <v>61</v>
      </c>
      <c r="V102" s="27">
        <v>53.510615413553637</v>
      </c>
      <c r="W102" s="27">
        <v>46.888136766687182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62</v>
      </c>
      <c r="T103" s="4">
        <v>2016</v>
      </c>
      <c r="U103" s="4" t="s">
        <v>63</v>
      </c>
      <c r="V103" s="27">
        <v>2.6965455418449138</v>
      </c>
      <c r="W103" s="27">
        <v>9.5758493073291966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64</v>
      </c>
      <c r="I104" s="31" t="s">
        <v>64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66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67</v>
      </c>
      <c r="C108" s="41"/>
      <c r="D108" s="41"/>
      <c r="E108" s="41"/>
      <c r="F108" s="41"/>
      <c r="G108" s="41"/>
      <c r="H108" s="41"/>
      <c r="J108" s="42" t="s">
        <v>68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69</v>
      </c>
      <c r="C109" s="44"/>
      <c r="D109" s="44"/>
      <c r="E109" s="45"/>
      <c r="F109" s="46" t="s">
        <v>70</v>
      </c>
      <c r="G109" s="46" t="s">
        <v>71</v>
      </c>
      <c r="H109" s="46" t="s">
        <v>72</v>
      </c>
      <c r="J109" s="47" t="s">
        <v>69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72</v>
      </c>
      <c r="Q109" s="51"/>
      <c r="S109" s="4" t="s">
        <v>73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74</v>
      </c>
      <c r="C110" s="53"/>
      <c r="D110" s="53"/>
      <c r="E110" s="54"/>
      <c r="F110" s="55"/>
      <c r="G110" s="55"/>
      <c r="H110" s="55"/>
      <c r="I110" s="56"/>
      <c r="J110" s="52" t="s">
        <v>75</v>
      </c>
      <c r="K110" s="53"/>
      <c r="L110" s="53"/>
      <c r="M110" s="54"/>
      <c r="N110" s="55"/>
      <c r="O110" s="55"/>
      <c r="P110" s="55"/>
      <c r="Q110" s="57"/>
      <c r="S110" s="4" t="s">
        <v>76</v>
      </c>
      <c r="T110" s="4">
        <f>$T$109</f>
        <v>2016</v>
      </c>
      <c r="U110" s="4">
        <f>$U$109</f>
        <v>2017</v>
      </c>
      <c r="V110" s="4" t="s">
        <v>77</v>
      </c>
      <c r="X110" s="58" t="s">
        <v>78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79</v>
      </c>
      <c r="T111" s="4">
        <v>38</v>
      </c>
      <c r="U111" s="4">
        <v>37</v>
      </c>
      <c r="V111" s="4">
        <v>-1</v>
      </c>
      <c r="X111" s="4" t="s">
        <v>80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81</v>
      </c>
      <c r="T112" s="4">
        <v>50</v>
      </c>
      <c r="U112" s="4">
        <v>50</v>
      </c>
      <c r="V112" s="4">
        <v>0</v>
      </c>
      <c r="X112" s="4" t="s">
        <v>82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83</v>
      </c>
      <c r="T113" s="4">
        <v>47</v>
      </c>
      <c r="U113" s="4">
        <v>48</v>
      </c>
      <c r="V113" s="4">
        <v>1</v>
      </c>
      <c r="X113" s="4" t="s">
        <v>84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85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86</v>
      </c>
      <c r="T114" s="4">
        <v>49</v>
      </c>
      <c r="U114" s="4">
        <v>49</v>
      </c>
      <c r="V114" s="4">
        <v>0</v>
      </c>
      <c r="X114" s="4" t="s">
        <v>87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88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89</v>
      </c>
      <c r="T115" s="4">
        <v>45</v>
      </c>
      <c r="U115" s="4">
        <v>47</v>
      </c>
      <c r="V115" s="4">
        <v>1</v>
      </c>
      <c r="X115" s="4" t="s">
        <v>90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91</v>
      </c>
      <c r="T116" s="4">
        <v>46</v>
      </c>
      <c r="U116" s="4">
        <v>44</v>
      </c>
      <c r="V116" s="4">
        <v>-1</v>
      </c>
      <c r="X116" s="4" t="s">
        <v>92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93</v>
      </c>
      <c r="T117" s="4">
        <v>37</v>
      </c>
      <c r="U117" s="4">
        <v>40</v>
      </c>
      <c r="V117" s="4">
        <v>1</v>
      </c>
      <c r="X117" s="4" t="s">
        <v>94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95</v>
      </c>
      <c r="T118" s="4">
        <v>35</v>
      </c>
      <c r="U118" s="4">
        <v>41</v>
      </c>
      <c r="V118" s="4">
        <v>1</v>
      </c>
      <c r="X118" s="4" t="s">
        <v>96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8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7</v>
      </c>
      <c r="T119" s="4">
        <f>$T$109</f>
        <v>2016</v>
      </c>
      <c r="U119" s="4">
        <f>$U$109</f>
        <v>2017</v>
      </c>
      <c r="X119" s="4" t="s">
        <v>97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98</v>
      </c>
      <c r="T120" s="4">
        <v>45</v>
      </c>
      <c r="U120" s="4">
        <v>39</v>
      </c>
      <c r="V120" s="4">
        <v>-1</v>
      </c>
      <c r="X120" s="4" t="s">
        <v>99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100</v>
      </c>
      <c r="T121" s="4">
        <v>30</v>
      </c>
      <c r="U121" s="4">
        <v>33</v>
      </c>
      <c r="V121" s="4">
        <v>1</v>
      </c>
      <c r="X121" s="4" t="s">
        <v>101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102</v>
      </c>
      <c r="T122" s="4">
        <v>37</v>
      </c>
      <c r="U122" s="4">
        <v>40</v>
      </c>
      <c r="V122" s="4">
        <v>1</v>
      </c>
      <c r="X122" s="4" t="s">
        <v>103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104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105</v>
      </c>
      <c r="K124" s="65"/>
      <c r="L124" s="65"/>
      <c r="M124" s="66"/>
      <c r="N124" s="69"/>
      <c r="O124" s="69"/>
      <c r="P124" s="67"/>
      <c r="Q124" s="57"/>
      <c r="S124" s="4" t="s">
        <v>106</v>
      </c>
      <c r="T124" s="4">
        <v>9</v>
      </c>
      <c r="U124" s="4">
        <v>13</v>
      </c>
      <c r="V124" s="4">
        <v>1</v>
      </c>
      <c r="X124" s="58" t="s">
        <v>107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5</v>
      </c>
      <c r="T125" s="4">
        <v>10</v>
      </c>
      <c r="U125" s="4">
        <v>11</v>
      </c>
      <c r="V125" s="4">
        <v>1</v>
      </c>
      <c r="X125" s="4" t="s">
        <v>108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109</v>
      </c>
      <c r="T126" s="4">
        <v>4</v>
      </c>
      <c r="U126" s="4">
        <v>3</v>
      </c>
      <c r="V126" s="4">
        <v>-1</v>
      </c>
      <c r="X126" s="4" t="s">
        <v>110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111</v>
      </c>
      <c r="T127" s="4">
        <v>12</v>
      </c>
      <c r="U127" s="4">
        <v>10</v>
      </c>
      <c r="V127" s="4">
        <v>-1</v>
      </c>
      <c r="X127" s="4" t="s">
        <v>112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113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114</v>
      </c>
      <c r="X128" s="4" t="s">
        <v>115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116</v>
      </c>
      <c r="X129" s="4" t="s">
        <v>117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118</v>
      </c>
      <c r="T130" s="4">
        <v>20</v>
      </c>
      <c r="U130" s="4">
        <v>19</v>
      </c>
      <c r="V130" s="4">
        <v>-1</v>
      </c>
      <c r="X130" s="4" t="s">
        <v>119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120</v>
      </c>
      <c r="T131" s="4">
        <v>16</v>
      </c>
      <c r="U131" s="4">
        <v>17</v>
      </c>
      <c r="V131" s="4">
        <v>1</v>
      </c>
      <c r="X131" s="4" t="s">
        <v>121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122</v>
      </c>
      <c r="T132" s="4">
        <v>14</v>
      </c>
      <c r="U132" s="4">
        <v>15</v>
      </c>
      <c r="V132" s="4">
        <v>1</v>
      </c>
      <c r="X132" s="4" t="s">
        <v>123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124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125</v>
      </c>
      <c r="T133" s="4">
        <f>$T$109</f>
        <v>2016</v>
      </c>
      <c r="U133" s="4">
        <f>$U$109</f>
        <v>2017</v>
      </c>
      <c r="X133" s="4" t="s">
        <v>126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127</v>
      </c>
      <c r="T134" s="4">
        <v>23</v>
      </c>
      <c r="U134" s="4">
        <v>26</v>
      </c>
      <c r="V134" s="4">
        <v>1</v>
      </c>
      <c r="X134" s="4" t="s">
        <v>128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129</v>
      </c>
      <c r="T135" s="4">
        <v>11</v>
      </c>
      <c r="U135" s="4">
        <v>12</v>
      </c>
      <c r="V135" s="4">
        <v>1</v>
      </c>
      <c r="X135" s="4" t="s">
        <v>130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131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131</v>
      </c>
      <c r="X136" s="4" t="s">
        <v>132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133</v>
      </c>
      <c r="T137" s="4">
        <v>35</v>
      </c>
      <c r="U137" s="4">
        <v>34</v>
      </c>
      <c r="V137" s="4">
        <v>-1</v>
      </c>
      <c r="X137" s="4" t="s">
        <v>134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135</v>
      </c>
      <c r="T138" s="4">
        <v>13</v>
      </c>
      <c r="U138" s="4">
        <v>9</v>
      </c>
      <c r="V138" s="4">
        <v>-1</v>
      </c>
      <c r="X138" s="4" t="s">
        <v>136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137</v>
      </c>
      <c r="T139" s="4">
        <v>3</v>
      </c>
      <c r="U139" s="4">
        <v>4</v>
      </c>
      <c r="V139" s="4">
        <v>1</v>
      </c>
      <c r="X139" s="4" t="s">
        <v>138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139</v>
      </c>
      <c r="C141" s="70"/>
      <c r="D141" s="70"/>
      <c r="E141" s="71"/>
      <c r="F141" s="71"/>
      <c r="I141" s="56"/>
      <c r="J141" s="31" t="s">
        <v>139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140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141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73</v>
      </c>
      <c r="T147" s="77"/>
      <c r="U147" s="78" t="s">
        <v>142</v>
      </c>
      <c r="V147" s="79"/>
      <c r="W147" s="79"/>
      <c r="X147" s="18">
        <v>92</v>
      </c>
      <c r="Y147" s="18">
        <v>80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143</v>
      </c>
      <c r="T148" s="77"/>
      <c r="U148" s="78" t="s">
        <v>144</v>
      </c>
      <c r="V148" s="79"/>
      <c r="W148" s="79"/>
      <c r="X148" s="18">
        <v>116</v>
      </c>
      <c r="Y148" s="18">
        <v>117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145</v>
      </c>
      <c r="C149" s="81"/>
      <c r="D149" s="81"/>
      <c r="E149" s="81"/>
      <c r="F149" s="81"/>
      <c r="G149" s="81"/>
      <c r="H149" s="71"/>
      <c r="I149" s="56"/>
      <c r="J149" s="82" t="s">
        <v>146</v>
      </c>
      <c r="K149" s="82"/>
      <c r="L149" s="82"/>
      <c r="M149" s="82"/>
      <c r="N149" s="82"/>
      <c r="O149" s="82"/>
      <c r="S149" s="76" t="s">
        <v>147</v>
      </c>
      <c r="T149" s="77"/>
      <c r="U149" s="78" t="s">
        <v>148</v>
      </c>
      <c r="V149" s="79"/>
      <c r="W149" s="79"/>
      <c r="X149" s="18">
        <v>152</v>
      </c>
      <c r="Y149" s="18">
        <v>124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149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150</v>
      </c>
      <c r="H150" s="56"/>
      <c r="P150" s="84"/>
      <c r="Q150" s="85"/>
      <c r="S150" s="76" t="s">
        <v>151</v>
      </c>
      <c r="T150" s="77"/>
      <c r="U150" s="78" t="s">
        <v>152</v>
      </c>
      <c r="V150" s="79"/>
      <c r="W150" s="79"/>
      <c r="X150" s="18">
        <v>121</v>
      </c>
      <c r="Y150" s="18">
        <v>125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142</v>
      </c>
      <c r="C151" s="87"/>
      <c r="D151" s="87"/>
      <c r="E151" s="88">
        <f t="shared" ref="E151:F160" si="20">X147</f>
        <v>92</v>
      </c>
      <c r="F151" s="89">
        <f t="shared" si="20"/>
        <v>80</v>
      </c>
      <c r="G151" s="90" t="str">
        <f t="shared" ref="G151:G160" si="21">IF(E151&lt;F151,$S$4,IF(E151=F151,$T$4,$U$4))</f>
        <v>▼</v>
      </c>
      <c r="H151" s="56"/>
      <c r="I151" s="47" t="s">
        <v>153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154</v>
      </c>
      <c r="T151" s="77"/>
      <c r="U151" s="78" t="s">
        <v>155</v>
      </c>
      <c r="V151" s="79"/>
      <c r="W151" s="79"/>
      <c r="X151" s="18">
        <v>32</v>
      </c>
      <c r="Y151" s="18">
        <v>29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144</v>
      </c>
      <c r="C152" s="92"/>
      <c r="D152" s="92"/>
      <c r="E152" s="93">
        <f t="shared" si="20"/>
        <v>116</v>
      </c>
      <c r="F152" s="94">
        <f t="shared" si="20"/>
        <v>117</v>
      </c>
      <c r="G152" s="95" t="str">
        <f t="shared" si="21"/>
        <v>▲</v>
      </c>
      <c r="H152" s="56"/>
      <c r="I152" s="86" t="s">
        <v>156</v>
      </c>
      <c r="J152" s="87"/>
      <c r="K152" s="87"/>
      <c r="L152" s="96"/>
      <c r="M152" s="97">
        <f t="shared" si="22"/>
        <v>-0.28513628244400024</v>
      </c>
      <c r="N152" s="97" t="str">
        <f t="shared" si="22"/>
        <v>...</v>
      </c>
      <c r="P152" s="84"/>
      <c r="Q152" s="85"/>
      <c r="S152" s="76" t="s">
        <v>157</v>
      </c>
      <c r="T152" s="77"/>
      <c r="U152" s="78" t="s">
        <v>158</v>
      </c>
      <c r="V152" s="79"/>
      <c r="W152" s="79"/>
      <c r="X152" s="18">
        <v>87</v>
      </c>
      <c r="Y152" s="18">
        <v>62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148</v>
      </c>
      <c r="C153" s="92"/>
      <c r="D153" s="92"/>
      <c r="E153" s="93">
        <f t="shared" si="20"/>
        <v>152</v>
      </c>
      <c r="F153" s="94">
        <f t="shared" si="20"/>
        <v>124</v>
      </c>
      <c r="G153" s="95" t="str">
        <f t="shared" si="21"/>
        <v>▼</v>
      </c>
      <c r="H153" s="56"/>
      <c r="I153" s="91" t="s">
        <v>20</v>
      </c>
      <c r="J153" s="92"/>
      <c r="K153" s="92"/>
      <c r="L153" s="98"/>
      <c r="M153" s="99">
        <f t="shared" si="22"/>
        <v>-0.146467700600624</v>
      </c>
      <c r="N153" s="99">
        <f t="shared" si="22"/>
        <v>-0.14707086980342901</v>
      </c>
      <c r="P153" s="84"/>
      <c r="S153" s="76" t="s">
        <v>159</v>
      </c>
      <c r="T153" s="77"/>
      <c r="U153" s="78" t="s">
        <v>160</v>
      </c>
      <c r="V153" s="79"/>
      <c r="W153" s="79"/>
      <c r="X153" s="18">
        <v>125</v>
      </c>
      <c r="Y153" s="18">
        <v>92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152</v>
      </c>
      <c r="C154" s="92"/>
      <c r="D154" s="92"/>
      <c r="E154" s="93">
        <f t="shared" si="20"/>
        <v>121</v>
      </c>
      <c r="F154" s="94">
        <f t="shared" si="20"/>
        <v>125</v>
      </c>
      <c r="G154" s="95" t="str">
        <f t="shared" si="21"/>
        <v>▲</v>
      </c>
      <c r="H154" s="56"/>
      <c r="I154" s="91" t="s">
        <v>161</v>
      </c>
      <c r="J154" s="92"/>
      <c r="K154" s="92"/>
      <c r="L154" s="98"/>
      <c r="M154" s="99">
        <f t="shared" si="22"/>
        <v>-1.0146993398666382</v>
      </c>
      <c r="N154" s="99" t="str">
        <f t="shared" si="22"/>
        <v>...</v>
      </c>
      <c r="P154" s="84"/>
      <c r="S154" s="76" t="s">
        <v>162</v>
      </c>
      <c r="T154" s="77"/>
      <c r="U154" s="78" t="s">
        <v>163</v>
      </c>
      <c r="V154" s="79"/>
      <c r="W154" s="79"/>
      <c r="X154" s="18">
        <v>105</v>
      </c>
      <c r="Y154" s="18">
        <v>106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155</v>
      </c>
      <c r="C155" s="92"/>
      <c r="D155" s="92"/>
      <c r="E155" s="93">
        <f t="shared" si="20"/>
        <v>32</v>
      </c>
      <c r="F155" s="94">
        <f t="shared" si="20"/>
        <v>29</v>
      </c>
      <c r="G155" s="95" t="str">
        <f t="shared" si="21"/>
        <v>▼</v>
      </c>
      <c r="H155" s="56"/>
      <c r="I155" s="100" t="s">
        <v>18</v>
      </c>
      <c r="J155" s="101"/>
      <c r="K155" s="101"/>
      <c r="L155" s="102"/>
      <c r="M155" s="103">
        <f t="shared" si="22"/>
        <v>-0.48796561360359197</v>
      </c>
      <c r="N155" s="103">
        <f t="shared" si="22"/>
        <v>-0.53030347824096702</v>
      </c>
      <c r="P155" s="84"/>
      <c r="S155" s="76" t="s">
        <v>164</v>
      </c>
      <c r="T155" s="77"/>
      <c r="U155" s="78" t="s">
        <v>165</v>
      </c>
      <c r="V155" s="79"/>
      <c r="W155" s="79"/>
      <c r="X155" s="18">
        <v>87</v>
      </c>
      <c r="Y155" s="18">
        <v>90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158</v>
      </c>
      <c r="C156" s="92"/>
      <c r="D156" s="92"/>
      <c r="E156" s="93">
        <f t="shared" si="20"/>
        <v>87</v>
      </c>
      <c r="F156" s="94">
        <f t="shared" si="20"/>
        <v>62</v>
      </c>
      <c r="G156" s="95" t="str">
        <f t="shared" si="21"/>
        <v>▼</v>
      </c>
      <c r="H156" s="56"/>
      <c r="I156" s="31" t="s">
        <v>166</v>
      </c>
      <c r="J156" s="70"/>
      <c r="K156" s="70"/>
      <c r="L156" s="71"/>
      <c r="M156" s="104"/>
      <c r="P156" s="84"/>
      <c r="S156" s="76" t="s">
        <v>167</v>
      </c>
      <c r="T156" s="77"/>
      <c r="U156" s="78" t="s">
        <v>168</v>
      </c>
      <c r="V156" s="79"/>
      <c r="W156" s="79"/>
      <c r="X156" s="18">
        <v>92</v>
      </c>
      <c r="Y156" s="18" t="s">
        <v>30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160</v>
      </c>
      <c r="C157" s="92"/>
      <c r="D157" s="92"/>
      <c r="E157" s="93">
        <f t="shared" si="20"/>
        <v>125</v>
      </c>
      <c r="F157" s="94">
        <f t="shared" si="20"/>
        <v>92</v>
      </c>
      <c r="G157" s="95" t="str">
        <f t="shared" si="21"/>
        <v>▼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163</v>
      </c>
      <c r="C158" s="92"/>
      <c r="D158" s="92"/>
      <c r="E158" s="93">
        <f t="shared" si="20"/>
        <v>105</v>
      </c>
      <c r="F158" s="94">
        <f t="shared" si="20"/>
        <v>106</v>
      </c>
      <c r="G158" s="95" t="str">
        <f t="shared" si="21"/>
        <v>▲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165</v>
      </c>
      <c r="C159" s="92"/>
      <c r="D159" s="92"/>
      <c r="E159" s="93">
        <f t="shared" si="20"/>
        <v>87</v>
      </c>
      <c r="F159" s="94">
        <f t="shared" si="20"/>
        <v>90</v>
      </c>
      <c r="G159" s="95" t="str">
        <f t="shared" si="21"/>
        <v>▲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153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168</v>
      </c>
      <c r="C160" s="101"/>
      <c r="D160" s="101"/>
      <c r="E160" s="110">
        <f t="shared" si="20"/>
        <v>92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169</v>
      </c>
      <c r="U160" s="78" t="s">
        <v>156</v>
      </c>
      <c r="V160" s="79"/>
      <c r="W160" s="79"/>
      <c r="X160" s="18"/>
      <c r="Y160" s="113">
        <v>-0.28513628244400024</v>
      </c>
      <c r="Z160" s="113" t="s">
        <v>30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19</v>
      </c>
      <c r="U161" s="78" t="s">
        <v>20</v>
      </c>
      <c r="V161" s="79"/>
      <c r="W161" s="79"/>
      <c r="X161" s="18"/>
      <c r="Y161" s="113">
        <v>-0.146467700600624</v>
      </c>
      <c r="Z161" s="113">
        <v>-0.14707086980342901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170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171</v>
      </c>
      <c r="U162" s="78" t="s">
        <v>161</v>
      </c>
      <c r="V162" s="79"/>
      <c r="W162" s="79"/>
      <c r="X162" s="18"/>
      <c r="Y162" s="113">
        <v>-1.0146993398666382</v>
      </c>
      <c r="Z162" s="113" t="s">
        <v>30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172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17</v>
      </c>
      <c r="U163" s="78" t="s">
        <v>18</v>
      </c>
      <c r="V163" s="79"/>
      <c r="W163" s="79"/>
      <c r="X163" s="18"/>
      <c r="Y163" s="113">
        <v>-0.48796561360359197</v>
      </c>
      <c r="Z163" s="113">
        <v>-0.53030347824096702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173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Kenya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174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130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175</v>
      </c>
      <c r="G167" s="129"/>
      <c r="H167" s="130" t="s">
        <v>176</v>
      </c>
      <c r="I167" s="130"/>
      <c r="J167" s="129" t="s">
        <v>177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175</v>
      </c>
      <c r="Y167" s="76" t="s">
        <v>175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178</v>
      </c>
      <c r="C168" s="133"/>
      <c r="D168" s="133"/>
      <c r="E168" s="133"/>
      <c r="F168" s="134">
        <f t="shared" ref="F168:G186" si="23">X168</f>
        <v>16</v>
      </c>
      <c r="G168" s="134">
        <f t="shared" si="23"/>
        <v>13</v>
      </c>
      <c r="H168" s="135" t="str">
        <f>IF(F168&lt;G168,$S$4,IF(F168=G168,$T$4,$U$4))</f>
        <v>▼</v>
      </c>
      <c r="I168" s="136"/>
      <c r="J168" s="137">
        <f t="shared" ref="J168:K186" si="24">AB168</f>
        <v>58.1</v>
      </c>
      <c r="K168" s="137">
        <f t="shared" si="24"/>
        <v>59.3</v>
      </c>
      <c r="L168" s="138"/>
      <c r="M168" s="122"/>
      <c r="N168" s="123"/>
      <c r="O168" s="123"/>
      <c r="S168" s="139" t="s">
        <v>179</v>
      </c>
      <c r="T168" s="140" t="s">
        <v>178</v>
      </c>
      <c r="U168" s="140"/>
      <c r="V168" s="140"/>
      <c r="W168" s="140"/>
      <c r="X168" s="141">
        <v>16</v>
      </c>
      <c r="Y168" s="141">
        <v>13</v>
      </c>
      <c r="Z168" s="139" t="s">
        <v>180</v>
      </c>
      <c r="AB168" s="142">
        <v>58.1</v>
      </c>
      <c r="AC168" s="142">
        <v>59.3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181</v>
      </c>
      <c r="C169" s="146"/>
      <c r="D169" s="146"/>
      <c r="E169" s="146"/>
      <c r="F169" s="146">
        <f t="shared" si="23"/>
        <v>31</v>
      </c>
      <c r="G169" s="146">
        <f t="shared" si="23"/>
        <v>27</v>
      </c>
      <c r="H169" s="147" t="str">
        <f t="shared" ref="H169:H186" si="25">IF(F169&lt;G169,$S$4,IF(F169=G169,$T$4,$U$4))</f>
        <v>▼</v>
      </c>
      <c r="I169" s="148"/>
      <c r="J169" s="148">
        <f t="shared" si="24"/>
        <v>52.5</v>
      </c>
      <c r="K169" s="148">
        <f t="shared" si="24"/>
        <v>56.8</v>
      </c>
      <c r="L169" s="149"/>
      <c r="M169" s="122"/>
      <c r="N169" s="123"/>
      <c r="O169" s="123"/>
      <c r="S169" s="139" t="s">
        <v>182</v>
      </c>
      <c r="T169" s="150" t="s">
        <v>181</v>
      </c>
      <c r="U169" s="150"/>
      <c r="V169" s="150"/>
      <c r="W169" s="150"/>
      <c r="X169" s="151">
        <v>31</v>
      </c>
      <c r="Y169" s="151">
        <v>27</v>
      </c>
      <c r="Z169" s="139" t="s">
        <v>183</v>
      </c>
      <c r="AB169" s="152">
        <v>52.5</v>
      </c>
      <c r="AC169" s="152">
        <v>56.8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184</v>
      </c>
      <c r="C170" s="154"/>
      <c r="D170" s="154"/>
      <c r="E170" s="154"/>
      <c r="F170" s="154">
        <f t="shared" si="23"/>
        <v>30</v>
      </c>
      <c r="G170" s="154">
        <f t="shared" si="23"/>
        <v>26</v>
      </c>
      <c r="H170" s="155" t="str">
        <f t="shared" si="25"/>
        <v>▼</v>
      </c>
      <c r="I170" s="137"/>
      <c r="J170" s="137">
        <f t="shared" si="24"/>
        <v>46.3</v>
      </c>
      <c r="K170" s="137">
        <f t="shared" si="24"/>
        <v>50.8</v>
      </c>
      <c r="L170" s="156"/>
      <c r="M170" s="122"/>
      <c r="N170" s="123"/>
      <c r="O170" s="123"/>
      <c r="R170" s="157"/>
      <c r="S170" s="139" t="s">
        <v>185</v>
      </c>
      <c r="T170" s="158" t="s">
        <v>184</v>
      </c>
      <c r="U170" s="158"/>
      <c r="V170" s="158"/>
      <c r="W170" s="158"/>
      <c r="X170" s="159">
        <v>30</v>
      </c>
      <c r="Y170" s="159">
        <v>26</v>
      </c>
      <c r="Z170" s="139" t="s">
        <v>186</v>
      </c>
      <c r="AB170" s="160">
        <v>46.3</v>
      </c>
      <c r="AC170" s="160">
        <v>50.8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187</v>
      </c>
      <c r="C171" s="154"/>
      <c r="D171" s="154"/>
      <c r="E171" s="154"/>
      <c r="F171" s="154">
        <f t="shared" si="23"/>
        <v>16</v>
      </c>
      <c r="G171" s="154">
        <f t="shared" si="23"/>
        <v>16</v>
      </c>
      <c r="H171" s="155" t="str">
        <f t="shared" si="25"/>
        <v>►</v>
      </c>
      <c r="I171" s="137"/>
      <c r="J171" s="137">
        <f t="shared" si="24"/>
        <v>59.6</v>
      </c>
      <c r="K171" s="137">
        <f t="shared" si="24"/>
        <v>60.7</v>
      </c>
      <c r="L171" s="156"/>
      <c r="M171" s="122"/>
      <c r="N171" s="123"/>
      <c r="O171" s="123"/>
      <c r="R171" s="157"/>
      <c r="S171" s="139" t="s">
        <v>188</v>
      </c>
      <c r="T171" s="158" t="s">
        <v>187</v>
      </c>
      <c r="U171" s="158"/>
      <c r="V171" s="158"/>
      <c r="W171" s="158"/>
      <c r="X171" s="159">
        <v>16</v>
      </c>
      <c r="Y171" s="159">
        <v>16</v>
      </c>
      <c r="Z171" s="139" t="s">
        <v>189</v>
      </c>
      <c r="AB171" s="160">
        <v>59.6</v>
      </c>
      <c r="AC171" s="160">
        <v>60.7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190</v>
      </c>
      <c r="C172" s="154"/>
      <c r="D172" s="154"/>
      <c r="E172" s="154"/>
      <c r="F172" s="154">
        <f t="shared" si="23"/>
        <v>17</v>
      </c>
      <c r="G172" s="154">
        <f t="shared" si="23"/>
        <v>17</v>
      </c>
      <c r="H172" s="155" t="str">
        <f t="shared" si="25"/>
        <v>►</v>
      </c>
      <c r="I172" s="137"/>
      <c r="J172" s="137">
        <f t="shared" si="24"/>
        <v>43.7</v>
      </c>
      <c r="K172" s="137">
        <f t="shared" si="24"/>
        <v>43.6</v>
      </c>
      <c r="L172" s="156"/>
      <c r="M172" s="122"/>
      <c r="N172" s="123"/>
      <c r="O172" s="123"/>
      <c r="R172" s="157"/>
      <c r="S172" s="139" t="s">
        <v>191</v>
      </c>
      <c r="T172" s="158" t="s">
        <v>190</v>
      </c>
      <c r="U172" s="158"/>
      <c r="V172" s="158"/>
      <c r="W172" s="158"/>
      <c r="X172" s="159">
        <v>17</v>
      </c>
      <c r="Y172" s="159">
        <v>17</v>
      </c>
      <c r="Z172" s="139" t="s">
        <v>192</v>
      </c>
      <c r="AB172" s="160">
        <v>43.7</v>
      </c>
      <c r="AC172" s="160">
        <v>43.6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193</v>
      </c>
      <c r="C173" s="154"/>
      <c r="D173" s="154"/>
      <c r="E173" s="154"/>
      <c r="F173" s="154">
        <f t="shared" si="23"/>
        <v>45</v>
      </c>
      <c r="G173" s="154">
        <f t="shared" si="23"/>
        <v>38</v>
      </c>
      <c r="H173" s="155" t="str">
        <f t="shared" si="25"/>
        <v>▼</v>
      </c>
      <c r="I173" s="137"/>
      <c r="J173" s="137">
        <f t="shared" si="24"/>
        <v>60.2</v>
      </c>
      <c r="K173" s="137">
        <f t="shared" si="24"/>
        <v>72.099999999999994</v>
      </c>
      <c r="L173" s="156"/>
      <c r="M173" s="122"/>
      <c r="N173" s="123"/>
      <c r="O173" s="123"/>
      <c r="R173" s="157"/>
      <c r="S173" s="139" t="s">
        <v>194</v>
      </c>
      <c r="T173" s="158" t="s">
        <v>193</v>
      </c>
      <c r="U173" s="158"/>
      <c r="V173" s="158"/>
      <c r="W173" s="158"/>
      <c r="X173" s="159">
        <v>45</v>
      </c>
      <c r="Y173" s="159">
        <v>38</v>
      </c>
      <c r="Z173" s="139" t="s">
        <v>195</v>
      </c>
      <c r="AB173" s="160">
        <v>60.2</v>
      </c>
      <c r="AC173" s="160">
        <v>72.099999999999994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196</v>
      </c>
      <c r="C174" s="146"/>
      <c r="D174" s="146"/>
      <c r="E174" s="146"/>
      <c r="F174" s="146">
        <f t="shared" si="23"/>
        <v>22</v>
      </c>
      <c r="G174" s="146">
        <f t="shared" si="23"/>
        <v>22</v>
      </c>
      <c r="H174" s="147" t="str">
        <f t="shared" si="25"/>
        <v>►</v>
      </c>
      <c r="I174" s="148"/>
      <c r="J174" s="148">
        <f t="shared" si="24"/>
        <v>57.2</v>
      </c>
      <c r="K174" s="148">
        <f t="shared" si="24"/>
        <v>56.2</v>
      </c>
      <c r="L174" s="149"/>
      <c r="M174" s="122"/>
      <c r="N174" s="123"/>
      <c r="O174" s="123"/>
      <c r="R174" s="157"/>
      <c r="S174" s="139" t="s">
        <v>197</v>
      </c>
      <c r="T174" s="150" t="s">
        <v>196</v>
      </c>
      <c r="U174" s="150"/>
      <c r="V174" s="150"/>
      <c r="W174" s="150"/>
      <c r="X174" s="151">
        <v>22</v>
      </c>
      <c r="Y174" s="151">
        <v>22</v>
      </c>
      <c r="Z174" s="139" t="s">
        <v>198</v>
      </c>
      <c r="AB174" s="152">
        <v>57.2</v>
      </c>
      <c r="AC174" s="152">
        <v>56.2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199</v>
      </c>
      <c r="C175" s="154"/>
      <c r="D175" s="154"/>
      <c r="E175" s="154"/>
      <c r="F175" s="154">
        <f t="shared" si="23"/>
        <v>22</v>
      </c>
      <c r="G175" s="154">
        <f t="shared" si="23"/>
        <v>20</v>
      </c>
      <c r="H175" s="155" t="str">
        <f t="shared" si="25"/>
        <v>▼</v>
      </c>
      <c r="I175" s="137"/>
      <c r="J175" s="137">
        <f t="shared" si="24"/>
        <v>61.2</v>
      </c>
      <c r="K175" s="137">
        <f t="shared" si="24"/>
        <v>61</v>
      </c>
      <c r="L175" s="156"/>
      <c r="M175" s="122"/>
      <c r="N175" s="123"/>
      <c r="O175" s="123"/>
      <c r="R175" s="157"/>
      <c r="S175" s="139" t="s">
        <v>200</v>
      </c>
      <c r="T175" s="158" t="s">
        <v>199</v>
      </c>
      <c r="U175" s="158"/>
      <c r="V175" s="158"/>
      <c r="W175" s="158"/>
      <c r="X175" s="159">
        <v>22</v>
      </c>
      <c r="Y175" s="159">
        <v>20</v>
      </c>
      <c r="Z175" s="139" t="s">
        <v>201</v>
      </c>
      <c r="AB175" s="160">
        <v>61.2</v>
      </c>
      <c r="AC175" s="160">
        <v>61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202</v>
      </c>
      <c r="C176" s="154"/>
      <c r="D176" s="154"/>
      <c r="E176" s="154"/>
      <c r="F176" s="154">
        <f t="shared" si="23"/>
        <v>26</v>
      </c>
      <c r="G176" s="154">
        <f t="shared" si="23"/>
        <v>26</v>
      </c>
      <c r="H176" s="155" t="str">
        <f t="shared" si="25"/>
        <v>►</v>
      </c>
      <c r="I176" s="137"/>
      <c r="J176" s="137">
        <f t="shared" si="24"/>
        <v>46.8</v>
      </c>
      <c r="K176" s="137">
        <f t="shared" si="24"/>
        <v>47.7</v>
      </c>
      <c r="L176" s="156"/>
      <c r="M176" s="122"/>
      <c r="N176" s="123"/>
      <c r="O176" s="123"/>
      <c r="R176" s="157"/>
      <c r="S176" s="139" t="s">
        <v>203</v>
      </c>
      <c r="T176" s="158" t="s">
        <v>202</v>
      </c>
      <c r="U176" s="158"/>
      <c r="V176" s="158"/>
      <c r="W176" s="158"/>
      <c r="X176" s="159">
        <v>26</v>
      </c>
      <c r="Y176" s="159">
        <v>26</v>
      </c>
      <c r="Z176" s="139" t="s">
        <v>204</v>
      </c>
      <c r="AB176" s="160">
        <v>46.8</v>
      </c>
      <c r="AC176" s="160">
        <v>47.7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205</v>
      </c>
      <c r="C177" s="154"/>
      <c r="D177" s="154"/>
      <c r="E177" s="154"/>
      <c r="F177" s="154">
        <f t="shared" si="23"/>
        <v>17</v>
      </c>
      <c r="G177" s="154">
        <f t="shared" si="23"/>
        <v>24</v>
      </c>
      <c r="H177" s="155" t="str">
        <f t="shared" si="25"/>
        <v>▲</v>
      </c>
      <c r="I177" s="137"/>
      <c r="J177" s="137">
        <f t="shared" si="24"/>
        <v>63.6</v>
      </c>
      <c r="K177" s="137">
        <f t="shared" si="24"/>
        <v>59.8</v>
      </c>
      <c r="L177" s="156"/>
      <c r="M177" s="122"/>
      <c r="N177" s="123"/>
      <c r="O177" s="123"/>
      <c r="R177" s="157"/>
      <c r="S177" s="139" t="s">
        <v>206</v>
      </c>
      <c r="T177" s="158" t="s">
        <v>205</v>
      </c>
      <c r="U177" s="158"/>
      <c r="V177" s="158"/>
      <c r="W177" s="158"/>
      <c r="X177" s="159">
        <v>17</v>
      </c>
      <c r="Y177" s="159">
        <v>24</v>
      </c>
      <c r="Z177" s="139" t="s">
        <v>207</v>
      </c>
      <c r="AB177" s="160">
        <v>63.6</v>
      </c>
      <c r="AC177" s="160">
        <v>59.8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208</v>
      </c>
      <c r="C178" s="146"/>
      <c r="D178" s="146"/>
      <c r="E178" s="146"/>
      <c r="F178" s="146">
        <f t="shared" si="23"/>
        <v>11</v>
      </c>
      <c r="G178" s="146">
        <f t="shared" si="23"/>
        <v>11</v>
      </c>
      <c r="H178" s="147" t="str">
        <f t="shared" si="25"/>
        <v>►</v>
      </c>
      <c r="I178" s="148"/>
      <c r="J178" s="148">
        <f t="shared" si="24"/>
        <v>56.8</v>
      </c>
      <c r="K178" s="148">
        <f t="shared" si="24"/>
        <v>57.2</v>
      </c>
      <c r="L178" s="149"/>
      <c r="M178" s="122"/>
      <c r="N178" s="123"/>
      <c r="O178" s="123"/>
      <c r="R178" s="157"/>
      <c r="S178" s="139" t="s">
        <v>209</v>
      </c>
      <c r="T178" s="150" t="s">
        <v>208</v>
      </c>
      <c r="U178" s="150"/>
      <c r="V178" s="150"/>
      <c r="W178" s="150"/>
      <c r="X178" s="151">
        <v>11</v>
      </c>
      <c r="Y178" s="151">
        <v>11</v>
      </c>
      <c r="Z178" s="139" t="s">
        <v>210</v>
      </c>
      <c r="AB178" s="152">
        <v>56.8</v>
      </c>
      <c r="AC178" s="152">
        <v>57.2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211</v>
      </c>
      <c r="C179" s="154"/>
      <c r="D179" s="154"/>
      <c r="E179" s="154"/>
      <c r="F179" s="154">
        <f t="shared" si="23"/>
        <v>12</v>
      </c>
      <c r="G179" s="154">
        <f t="shared" si="23"/>
        <v>11</v>
      </c>
      <c r="H179" s="155" t="str">
        <f t="shared" si="25"/>
        <v>▼</v>
      </c>
      <c r="I179" s="137"/>
      <c r="J179" s="137">
        <f t="shared" si="24"/>
        <v>55.2</v>
      </c>
      <c r="K179" s="137">
        <f t="shared" si="24"/>
        <v>55.7</v>
      </c>
      <c r="L179" s="156"/>
      <c r="M179" s="122"/>
      <c r="N179" s="123"/>
      <c r="O179" s="123"/>
      <c r="R179" s="157"/>
      <c r="S179" s="139" t="s">
        <v>212</v>
      </c>
      <c r="T179" s="158" t="s">
        <v>211</v>
      </c>
      <c r="U179" s="158"/>
      <c r="V179" s="158"/>
      <c r="W179" s="158"/>
      <c r="X179" s="159">
        <v>12</v>
      </c>
      <c r="Y179" s="159">
        <v>11</v>
      </c>
      <c r="Z179" s="139" t="s">
        <v>213</v>
      </c>
      <c r="AB179" s="160">
        <v>55.2</v>
      </c>
      <c r="AC179" s="160">
        <v>55.7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214</v>
      </c>
      <c r="C180" s="154"/>
      <c r="D180" s="154"/>
      <c r="E180" s="154"/>
      <c r="F180" s="154">
        <f t="shared" si="23"/>
        <v>14</v>
      </c>
      <c r="G180" s="154">
        <f t="shared" si="23"/>
        <v>13</v>
      </c>
      <c r="H180" s="155" t="str">
        <f t="shared" si="25"/>
        <v>▼</v>
      </c>
      <c r="I180" s="137"/>
      <c r="J180" s="137">
        <f t="shared" si="24"/>
        <v>50.3</v>
      </c>
      <c r="K180" s="137">
        <f t="shared" si="24"/>
        <v>52.4</v>
      </c>
      <c r="L180" s="156"/>
      <c r="M180" s="122"/>
      <c r="N180" s="123"/>
      <c r="O180" s="123"/>
      <c r="R180" s="157"/>
      <c r="S180" s="139" t="s">
        <v>215</v>
      </c>
      <c r="T180" s="158" t="s">
        <v>214</v>
      </c>
      <c r="U180" s="158"/>
      <c r="V180" s="158"/>
      <c r="W180" s="158"/>
      <c r="X180" s="159">
        <v>14</v>
      </c>
      <c r="Y180" s="159">
        <v>13</v>
      </c>
      <c r="Z180" s="139" t="s">
        <v>216</v>
      </c>
      <c r="AB180" s="160">
        <v>50.3</v>
      </c>
      <c r="AC180" s="160">
        <v>52.4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217</v>
      </c>
      <c r="C181" s="154"/>
      <c r="D181" s="154"/>
      <c r="E181" s="154"/>
      <c r="F181" s="154">
        <f t="shared" si="23"/>
        <v>9</v>
      </c>
      <c r="G181" s="154">
        <f t="shared" si="23"/>
        <v>12</v>
      </c>
      <c r="H181" s="155" t="str">
        <f t="shared" si="25"/>
        <v>▲</v>
      </c>
      <c r="I181" s="137"/>
      <c r="J181" s="137">
        <f t="shared" si="24"/>
        <v>57.8</v>
      </c>
      <c r="K181" s="137">
        <f t="shared" si="24"/>
        <v>56.5</v>
      </c>
      <c r="L181" s="156"/>
      <c r="M181" s="122"/>
      <c r="N181" s="123"/>
      <c r="O181" s="123"/>
      <c r="R181" s="157"/>
      <c r="S181" s="139" t="s">
        <v>218</v>
      </c>
      <c r="T181" s="158" t="s">
        <v>217</v>
      </c>
      <c r="U181" s="158"/>
      <c r="V181" s="158"/>
      <c r="W181" s="158"/>
      <c r="X181" s="159">
        <v>9</v>
      </c>
      <c r="Y181" s="159">
        <v>12</v>
      </c>
      <c r="Z181" s="139" t="s">
        <v>219</v>
      </c>
      <c r="AB181" s="160">
        <v>57.8</v>
      </c>
      <c r="AC181" s="160">
        <v>56.5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220</v>
      </c>
      <c r="C182" s="154"/>
      <c r="D182" s="154"/>
      <c r="E182" s="154"/>
      <c r="F182" s="154">
        <f t="shared" si="23"/>
        <v>9</v>
      </c>
      <c r="G182" s="154">
        <f t="shared" si="23"/>
        <v>9</v>
      </c>
      <c r="H182" s="155" t="str">
        <f t="shared" si="25"/>
        <v>►</v>
      </c>
      <c r="I182" s="137"/>
      <c r="J182" s="137">
        <f t="shared" si="24"/>
        <v>63.9</v>
      </c>
      <c r="K182" s="137">
        <f t="shared" si="24"/>
        <v>64.099999999999994</v>
      </c>
      <c r="L182" s="156"/>
      <c r="M182" s="122"/>
      <c r="N182" s="123"/>
      <c r="O182" s="123"/>
      <c r="R182" s="157"/>
      <c r="S182" s="139" t="s">
        <v>221</v>
      </c>
      <c r="T182" s="158" t="s">
        <v>220</v>
      </c>
      <c r="U182" s="158"/>
      <c r="V182" s="158"/>
      <c r="W182" s="158"/>
      <c r="X182" s="159">
        <v>9</v>
      </c>
      <c r="Y182" s="159">
        <v>9</v>
      </c>
      <c r="Z182" s="139" t="s">
        <v>222</v>
      </c>
      <c r="AB182" s="160">
        <v>63.9</v>
      </c>
      <c r="AC182" s="160">
        <v>64.099999999999994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223</v>
      </c>
      <c r="C183" s="146"/>
      <c r="D183" s="146"/>
      <c r="E183" s="146"/>
      <c r="F183" s="146">
        <f t="shared" si="23"/>
        <v>10</v>
      </c>
      <c r="G183" s="146">
        <f t="shared" si="23"/>
        <v>10</v>
      </c>
      <c r="H183" s="147" t="str">
        <f t="shared" si="25"/>
        <v>►</v>
      </c>
      <c r="I183" s="148"/>
      <c r="J183" s="148">
        <f t="shared" si="24"/>
        <v>66.099999999999994</v>
      </c>
      <c r="K183" s="148">
        <f t="shared" si="24"/>
        <v>67.099999999999994</v>
      </c>
      <c r="L183" s="149"/>
      <c r="M183" s="122"/>
      <c r="N183" s="123"/>
      <c r="O183" s="123"/>
      <c r="R183" s="157"/>
      <c r="S183" s="139" t="s">
        <v>224</v>
      </c>
      <c r="T183" s="150" t="s">
        <v>223</v>
      </c>
      <c r="U183" s="150"/>
      <c r="V183" s="150"/>
      <c r="W183" s="150"/>
      <c r="X183" s="151">
        <v>10</v>
      </c>
      <c r="Y183" s="151">
        <v>10</v>
      </c>
      <c r="Z183" s="139" t="s">
        <v>225</v>
      </c>
      <c r="AB183" s="152">
        <v>66.099999999999994</v>
      </c>
      <c r="AC183" s="152">
        <v>67.099999999999994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226</v>
      </c>
      <c r="C184" s="154"/>
      <c r="D184" s="154"/>
      <c r="E184" s="154"/>
      <c r="F184" s="154">
        <f t="shared" si="23"/>
        <v>15</v>
      </c>
      <c r="G184" s="154">
        <f t="shared" si="23"/>
        <v>15</v>
      </c>
      <c r="H184" s="155" t="str">
        <f t="shared" si="25"/>
        <v>►</v>
      </c>
      <c r="I184" s="137"/>
      <c r="J184" s="137">
        <f t="shared" si="24"/>
        <v>77.099999999999994</v>
      </c>
      <c r="K184" s="137">
        <f t="shared" si="24"/>
        <v>77.7</v>
      </c>
      <c r="L184" s="156"/>
      <c r="M184" s="122"/>
      <c r="N184" s="123"/>
      <c r="O184" s="123"/>
      <c r="R184" s="157"/>
      <c r="S184" s="139" t="s">
        <v>227</v>
      </c>
      <c r="T184" s="158" t="s">
        <v>226</v>
      </c>
      <c r="U184" s="158"/>
      <c r="V184" s="158"/>
      <c r="W184" s="158"/>
      <c r="X184" s="159">
        <v>15</v>
      </c>
      <c r="Y184" s="159">
        <v>15</v>
      </c>
      <c r="Z184" s="139" t="s">
        <v>228</v>
      </c>
      <c r="AB184" s="160">
        <v>77.099999999999994</v>
      </c>
      <c r="AC184" s="160">
        <v>77.7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229</v>
      </c>
      <c r="C185" s="154"/>
      <c r="D185" s="154"/>
      <c r="E185" s="154"/>
      <c r="F185" s="154">
        <f t="shared" si="23"/>
        <v>8</v>
      </c>
      <c r="G185" s="154">
        <f t="shared" si="23"/>
        <v>8</v>
      </c>
      <c r="H185" s="155" t="str">
        <f t="shared" si="25"/>
        <v>►</v>
      </c>
      <c r="I185" s="137"/>
      <c r="J185" s="137">
        <f t="shared" si="24"/>
        <v>65.2</v>
      </c>
      <c r="K185" s="137">
        <f t="shared" si="24"/>
        <v>66</v>
      </c>
      <c r="L185" s="156"/>
      <c r="M185" s="122"/>
      <c r="N185" s="123"/>
      <c r="O185" s="123"/>
      <c r="R185" s="157"/>
      <c r="S185" s="139" t="s">
        <v>230</v>
      </c>
      <c r="T185" s="158" t="s">
        <v>229</v>
      </c>
      <c r="U185" s="158"/>
      <c r="V185" s="158"/>
      <c r="W185" s="158"/>
      <c r="X185" s="159">
        <v>8</v>
      </c>
      <c r="Y185" s="159">
        <v>8</v>
      </c>
      <c r="Z185" s="139" t="s">
        <v>231</v>
      </c>
      <c r="AB185" s="160">
        <v>65.2</v>
      </c>
      <c r="AC185" s="160">
        <v>66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232</v>
      </c>
      <c r="C186" s="154"/>
      <c r="D186" s="154"/>
      <c r="E186" s="154"/>
      <c r="F186" s="154">
        <f t="shared" si="23"/>
        <v>16</v>
      </c>
      <c r="G186" s="154">
        <f t="shared" si="23"/>
        <v>14</v>
      </c>
      <c r="H186" s="155" t="str">
        <f t="shared" si="25"/>
        <v>▼</v>
      </c>
      <c r="I186" s="137"/>
      <c r="J186" s="137">
        <f t="shared" si="24"/>
        <v>56.1</v>
      </c>
      <c r="K186" s="137">
        <f t="shared" si="24"/>
        <v>57.6</v>
      </c>
      <c r="L186" s="172"/>
      <c r="M186" s="122"/>
      <c r="N186" s="123"/>
      <c r="O186" s="123"/>
      <c r="R186" s="157"/>
      <c r="S186" s="139" t="s">
        <v>233</v>
      </c>
      <c r="T186" s="158" t="s">
        <v>234</v>
      </c>
      <c r="U186" s="158"/>
      <c r="V186" s="158"/>
      <c r="W186" s="158"/>
      <c r="X186" s="159">
        <v>16</v>
      </c>
      <c r="Y186" s="159">
        <v>14</v>
      </c>
      <c r="Z186" s="139" t="s">
        <v>235</v>
      </c>
      <c r="AB186" s="160">
        <v>56.1</v>
      </c>
      <c r="AC186" s="160">
        <v>57.6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236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237</v>
      </c>
      <c r="AB200" s="178" t="s">
        <v>238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237</v>
      </c>
      <c r="D201" s="179"/>
      <c r="E201" s="179"/>
      <c r="F201" s="179"/>
      <c r="G201" s="179"/>
      <c r="H201" s="179"/>
      <c r="I201" s="180" t="str">
        <f>T2</f>
        <v>Kenya</v>
      </c>
      <c r="J201" s="180"/>
      <c r="K201" s="179" t="s">
        <v>238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239</v>
      </c>
      <c r="G202" s="189" t="s">
        <v>240</v>
      </c>
      <c r="H202" s="189" t="s">
        <v>241</v>
      </c>
      <c r="I202" s="190"/>
      <c r="J202" s="190"/>
      <c r="K202" s="186"/>
      <c r="L202" s="187"/>
      <c r="M202" s="188"/>
      <c r="N202" s="189" t="s">
        <v>239</v>
      </c>
      <c r="O202" s="189" t="s">
        <v>240</v>
      </c>
      <c r="P202" s="189" t="s">
        <v>241</v>
      </c>
      <c r="Q202" s="191"/>
      <c r="T202" s="106"/>
      <c r="U202" s="106"/>
      <c r="V202" s="106"/>
      <c r="W202" s="192" t="s">
        <v>242</v>
      </c>
      <c r="X202" s="192" t="s">
        <v>243</v>
      </c>
      <c r="Y202" s="192" t="s">
        <v>244</v>
      </c>
      <c r="AB202" s="106"/>
      <c r="AC202" s="106"/>
      <c r="AD202" s="106"/>
      <c r="AE202" s="193" t="s">
        <v>242</v>
      </c>
      <c r="AF202" s="194" t="s">
        <v>243</v>
      </c>
      <c r="AG202" s="194" t="s">
        <v>244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245</v>
      </c>
      <c r="D203" s="196"/>
      <c r="E203" s="196"/>
      <c r="F203" s="196"/>
      <c r="G203" s="196"/>
      <c r="H203" s="197"/>
      <c r="I203" s="198"/>
      <c r="J203" s="198"/>
      <c r="K203" s="195" t="s">
        <v>246</v>
      </c>
      <c r="L203" s="196"/>
      <c r="M203" s="196"/>
      <c r="N203" s="196"/>
      <c r="O203" s="196"/>
      <c r="P203" s="197"/>
      <c r="Q203" s="199"/>
      <c r="T203" s="200" t="s">
        <v>245</v>
      </c>
      <c r="U203" s="201"/>
      <c r="V203" s="201"/>
      <c r="W203" s="201"/>
      <c r="X203" s="201"/>
      <c r="Y203" s="201"/>
      <c r="Z203" s="76"/>
      <c r="AB203" s="200" t="s">
        <v>246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247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248</v>
      </c>
      <c r="L204" s="209"/>
      <c r="M204" s="209"/>
      <c r="N204" s="210">
        <f t="shared" ref="N204:P206" si="27">AE204</f>
        <v>105.29</v>
      </c>
      <c r="O204" s="210">
        <f t="shared" si="27"/>
        <v>110.05</v>
      </c>
      <c r="P204" s="211" t="str">
        <f t="shared" si="27"/>
        <v>...</v>
      </c>
      <c r="Q204" s="212"/>
      <c r="S204" s="4" t="s">
        <v>249</v>
      </c>
      <c r="T204" s="213" t="s">
        <v>247</v>
      </c>
      <c r="U204" s="213"/>
      <c r="V204" s="213"/>
      <c r="W204" s="113" t="s">
        <v>30</v>
      </c>
      <c r="X204" s="113" t="s">
        <v>30</v>
      </c>
      <c r="Y204" s="113" t="s">
        <v>30</v>
      </c>
      <c r="AA204" s="214" t="s">
        <v>250</v>
      </c>
      <c r="AB204" s="213" t="s">
        <v>248</v>
      </c>
      <c r="AC204" s="213"/>
      <c r="AD204" s="213"/>
      <c r="AE204" s="113">
        <v>105.29</v>
      </c>
      <c r="AF204" s="215">
        <v>110.05</v>
      </c>
      <c r="AG204" s="215" t="s">
        <v>30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251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248</v>
      </c>
      <c r="L205" s="221"/>
      <c r="M205" s="221"/>
      <c r="N205" s="222">
        <f t="shared" si="27"/>
        <v>3.71</v>
      </c>
      <c r="O205" s="222">
        <f t="shared" si="27"/>
        <v>3.94</v>
      </c>
      <c r="P205" s="223" t="str">
        <f t="shared" si="27"/>
        <v>...</v>
      </c>
      <c r="Q205" s="212"/>
      <c r="S205" s="4" t="s">
        <v>252</v>
      </c>
      <c r="T205" s="213" t="s">
        <v>251</v>
      </c>
      <c r="U205" s="213"/>
      <c r="V205" s="213"/>
      <c r="W205" s="113" t="s">
        <v>30</v>
      </c>
      <c r="X205" s="113" t="s">
        <v>30</v>
      </c>
      <c r="Y205" s="113" t="s">
        <v>30</v>
      </c>
      <c r="AA205" s="214" t="s">
        <v>253</v>
      </c>
      <c r="AB205" s="213" t="s">
        <v>248</v>
      </c>
      <c r="AC205" s="213"/>
      <c r="AD205" s="213"/>
      <c r="AE205" s="113">
        <v>3.71</v>
      </c>
      <c r="AF205" s="215">
        <v>3.94</v>
      </c>
      <c r="AG205" s="215" t="s">
        <v>30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254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255</v>
      </c>
      <c r="L206" s="225"/>
      <c r="M206" s="225"/>
      <c r="N206" s="226">
        <f t="shared" si="27"/>
        <v>121.54</v>
      </c>
      <c r="O206" s="226">
        <f t="shared" si="27"/>
        <v>268.89999999999998</v>
      </c>
      <c r="P206" s="227" t="str">
        <f t="shared" si="27"/>
        <v>...</v>
      </c>
      <c r="Q206" s="212"/>
      <c r="S206" s="4" t="s">
        <v>256</v>
      </c>
      <c r="T206" s="213" t="s">
        <v>254</v>
      </c>
      <c r="U206" s="213"/>
      <c r="V206" s="213"/>
      <c r="W206" s="113" t="s">
        <v>30</v>
      </c>
      <c r="X206" s="113" t="s">
        <v>30</v>
      </c>
      <c r="Y206" s="113" t="s">
        <v>30</v>
      </c>
      <c r="AA206" s="4" t="s">
        <v>257</v>
      </c>
      <c r="AB206" s="213" t="s">
        <v>255</v>
      </c>
      <c r="AC206" s="213"/>
      <c r="AD206" s="213"/>
      <c r="AE206" s="113">
        <v>121.54</v>
      </c>
      <c r="AF206" s="215">
        <v>268.89999999999998</v>
      </c>
      <c r="AG206" s="215" t="s">
        <v>30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258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259</v>
      </c>
      <c r="L207" s="196"/>
      <c r="M207" s="196"/>
      <c r="N207" s="196"/>
      <c r="O207" s="196"/>
      <c r="P207" s="197"/>
      <c r="Q207" s="229"/>
      <c r="S207" s="4" t="s">
        <v>260</v>
      </c>
      <c r="T207" s="213" t="s">
        <v>258</v>
      </c>
      <c r="U207" s="213"/>
      <c r="V207" s="213"/>
      <c r="W207" s="113" t="s">
        <v>30</v>
      </c>
      <c r="X207" s="113" t="s">
        <v>30</v>
      </c>
      <c r="Y207" s="113" t="s">
        <v>30</v>
      </c>
      <c r="AA207" s="214"/>
      <c r="AB207" s="200" t="s">
        <v>259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261</v>
      </c>
      <c r="L208" s="205"/>
      <c r="M208" s="235"/>
      <c r="N208" s="210">
        <f t="shared" ref="N208:P209" si="28">AE208</f>
        <v>1.51</v>
      </c>
      <c r="O208" s="210" t="str">
        <f t="shared" si="28"/>
        <v>...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262</v>
      </c>
      <c r="AB208" s="213" t="s">
        <v>261</v>
      </c>
      <c r="AC208" s="213"/>
      <c r="AD208" s="213"/>
      <c r="AE208" s="113">
        <v>1.51</v>
      </c>
      <c r="AF208" s="215" t="s">
        <v>30</v>
      </c>
      <c r="AG208" s="215" t="s">
        <v>30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263</v>
      </c>
      <c r="D209" s="196"/>
      <c r="E209" s="196"/>
      <c r="F209" s="196"/>
      <c r="G209" s="196"/>
      <c r="H209" s="197"/>
      <c r="I209" s="198"/>
      <c r="J209" s="198"/>
      <c r="K209" s="216" t="s">
        <v>264</v>
      </c>
      <c r="L209" s="217"/>
      <c r="M209" s="236"/>
      <c r="N209" s="222">
        <f t="shared" si="28"/>
        <v>862.15</v>
      </c>
      <c r="O209" s="222">
        <f t="shared" si="28"/>
        <v>1507.44</v>
      </c>
      <c r="P209" s="223" t="str">
        <f t="shared" si="28"/>
        <v>...</v>
      </c>
      <c r="Q209" s="212"/>
      <c r="T209" s="200" t="s">
        <v>263</v>
      </c>
      <c r="U209" s="201"/>
      <c r="V209" s="201"/>
      <c r="W209" s="201"/>
      <c r="X209" s="201"/>
      <c r="Y209" s="201"/>
      <c r="AA209" s="214" t="s">
        <v>265</v>
      </c>
      <c r="AB209" s="213" t="s">
        <v>264</v>
      </c>
      <c r="AC209" s="213"/>
      <c r="AD209" s="213"/>
      <c r="AE209" s="113">
        <v>862.15</v>
      </c>
      <c r="AF209" s="215">
        <v>1507.44</v>
      </c>
      <c r="AG209" s="215" t="s">
        <v>30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266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267</v>
      </c>
      <c r="T210" s="213" t="s">
        <v>266</v>
      </c>
      <c r="U210" s="213"/>
      <c r="V210" s="213"/>
      <c r="W210" s="113" t="s">
        <v>30</v>
      </c>
      <c r="X210" s="113" t="s">
        <v>30</v>
      </c>
      <c r="Y210" s="113" t="s">
        <v>30</v>
      </c>
      <c r="AA210" s="214"/>
      <c r="AB210" s="213"/>
      <c r="AC210" s="213"/>
      <c r="AD210" s="213"/>
      <c r="AE210" s="113" t="s">
        <v>30</v>
      </c>
      <c r="AF210" s="215" t="s">
        <v>30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268</v>
      </c>
      <c r="D211" s="221"/>
      <c r="E211" s="221"/>
      <c r="F211" s="222">
        <f t="shared" si="29"/>
        <v>41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269</v>
      </c>
      <c r="L211" s="196"/>
      <c r="M211" s="196"/>
      <c r="N211" s="196"/>
      <c r="O211" s="196"/>
      <c r="P211" s="197"/>
      <c r="Q211" s="212"/>
      <c r="S211" s="4" t="s">
        <v>270</v>
      </c>
      <c r="T211" s="213" t="s">
        <v>268</v>
      </c>
      <c r="U211" s="213"/>
      <c r="V211" s="213"/>
      <c r="W211" s="113">
        <v>41</v>
      </c>
      <c r="X211" s="113" t="s">
        <v>30</v>
      </c>
      <c r="Y211" s="113" t="s">
        <v>30</v>
      </c>
      <c r="AA211" s="214"/>
      <c r="AB211" s="200" t="s">
        <v>269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268</v>
      </c>
      <c r="D212" s="221"/>
      <c r="E212" s="221"/>
      <c r="F212" s="222" t="str">
        <f t="shared" si="29"/>
        <v>...</v>
      </c>
      <c r="G212" s="222">
        <f t="shared" si="29"/>
        <v>0.16</v>
      </c>
      <c r="H212" s="223" t="str">
        <f t="shared" si="29"/>
        <v>...</v>
      </c>
      <c r="I212" s="198"/>
      <c r="J212" s="198"/>
      <c r="K212" s="204" t="s">
        <v>271</v>
      </c>
      <c r="L212" s="205"/>
      <c r="M212" s="235"/>
      <c r="N212" s="210">
        <f t="shared" ref="N212:P213" si="30">AE212</f>
        <v>54.8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272</v>
      </c>
      <c r="T212" s="213" t="s">
        <v>268</v>
      </c>
      <c r="U212" s="213"/>
      <c r="V212" s="213"/>
      <c r="W212" s="113" t="s">
        <v>30</v>
      </c>
      <c r="X212" s="113">
        <v>0.16</v>
      </c>
      <c r="Y212" s="113" t="s">
        <v>30</v>
      </c>
      <c r="AA212" s="214" t="s">
        <v>273</v>
      </c>
      <c r="AB212" s="213" t="s">
        <v>271</v>
      </c>
      <c r="AC212" s="213"/>
      <c r="AD212" s="213"/>
      <c r="AE212" s="113">
        <v>54.8</v>
      </c>
      <c r="AF212" s="215" t="s">
        <v>30</v>
      </c>
      <c r="AG212" s="215" t="s">
        <v>30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274</v>
      </c>
      <c r="D213" s="225"/>
      <c r="E213" s="225"/>
      <c r="F213" s="226">
        <f t="shared" si="29"/>
        <v>103.83</v>
      </c>
      <c r="G213" s="226">
        <f t="shared" si="29"/>
        <v>141.06</v>
      </c>
      <c r="H213" s="227" t="str">
        <f t="shared" si="29"/>
        <v>...</v>
      </c>
      <c r="I213" s="198"/>
      <c r="J213" s="198"/>
      <c r="K213" s="216" t="s">
        <v>275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276</v>
      </c>
      <c r="T213" s="213" t="s">
        <v>274</v>
      </c>
      <c r="U213" s="213"/>
      <c r="V213" s="213"/>
      <c r="W213" s="113">
        <v>103.83</v>
      </c>
      <c r="X213" s="113">
        <v>141.06</v>
      </c>
      <c r="Y213" s="113" t="s">
        <v>30</v>
      </c>
      <c r="AA213" s="214" t="s">
        <v>277</v>
      </c>
      <c r="AB213" s="213" t="s">
        <v>275</v>
      </c>
      <c r="AC213" s="213"/>
      <c r="AD213" s="213"/>
      <c r="AE213" s="113" t="s">
        <v>30</v>
      </c>
      <c r="AF213" s="215" t="s">
        <v>30</v>
      </c>
      <c r="AG213" s="215" t="s">
        <v>30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278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278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279</v>
      </c>
      <c r="D215" s="209"/>
      <c r="E215" s="209"/>
      <c r="F215" s="210">
        <f t="shared" ref="F215:H217" si="31">W215</f>
        <v>100.8</v>
      </c>
      <c r="G215" s="210">
        <f t="shared" si="31"/>
        <v>62.2</v>
      </c>
      <c r="H215" s="211">
        <f t="shared" si="31"/>
        <v>49.2</v>
      </c>
      <c r="I215" s="198"/>
      <c r="J215" s="198"/>
      <c r="K215" s="195" t="s">
        <v>280</v>
      </c>
      <c r="L215" s="196"/>
      <c r="M215" s="196"/>
      <c r="N215" s="196"/>
      <c r="O215" s="196"/>
      <c r="P215" s="197"/>
      <c r="Q215" s="212"/>
      <c r="S215" s="4" t="s">
        <v>281</v>
      </c>
      <c r="T215" s="213" t="s">
        <v>279</v>
      </c>
      <c r="U215" s="213"/>
      <c r="V215" s="213"/>
      <c r="W215" s="113">
        <v>100.8</v>
      </c>
      <c r="X215" s="113">
        <v>62.2</v>
      </c>
      <c r="Y215" s="113">
        <v>49.2</v>
      </c>
      <c r="AA215" s="214"/>
      <c r="AB215" s="200" t="s">
        <v>280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282</v>
      </c>
      <c r="D216" s="221"/>
      <c r="E216" s="221"/>
      <c r="F216" s="222">
        <f t="shared" si="31"/>
        <v>759</v>
      </c>
      <c r="G216" s="222">
        <f t="shared" si="31"/>
        <v>605</v>
      </c>
      <c r="H216" s="223" t="str">
        <f t="shared" si="31"/>
        <v>...</v>
      </c>
      <c r="I216" s="198"/>
      <c r="J216" s="198"/>
      <c r="K216" s="204" t="s">
        <v>283</v>
      </c>
      <c r="L216" s="205"/>
      <c r="M216" s="235"/>
      <c r="N216" s="240">
        <f t="shared" ref="N216:P218" si="32">AE216</f>
        <v>88040</v>
      </c>
      <c r="O216" s="240">
        <f t="shared" si="32"/>
        <v>124860</v>
      </c>
      <c r="P216" s="211" t="str">
        <f t="shared" si="32"/>
        <v>...</v>
      </c>
      <c r="Q216" s="229"/>
      <c r="S216" s="4" t="s">
        <v>284</v>
      </c>
      <c r="T216" s="213" t="s">
        <v>282</v>
      </c>
      <c r="U216" s="213"/>
      <c r="V216" s="213"/>
      <c r="W216" s="113">
        <v>759</v>
      </c>
      <c r="X216" s="113">
        <v>605</v>
      </c>
      <c r="Y216" s="113" t="s">
        <v>30</v>
      </c>
      <c r="AA216" s="214" t="s">
        <v>285</v>
      </c>
      <c r="AB216" s="213" t="s">
        <v>283</v>
      </c>
      <c r="AC216" s="213"/>
      <c r="AD216" s="213"/>
      <c r="AE216" s="113">
        <v>88040</v>
      </c>
      <c r="AF216" s="215">
        <v>124860</v>
      </c>
      <c r="AG216" s="215" t="s">
        <v>30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286</v>
      </c>
      <c r="D217" s="225"/>
      <c r="E217" s="225"/>
      <c r="F217" s="226">
        <f t="shared" si="31"/>
        <v>67.040000000000006</v>
      </c>
      <c r="G217" s="226">
        <f t="shared" si="31"/>
        <v>198.38</v>
      </c>
      <c r="H217" s="227" t="str">
        <f t="shared" si="31"/>
        <v>...</v>
      </c>
      <c r="I217" s="198"/>
      <c r="J217" s="198"/>
      <c r="K217" s="216" t="s">
        <v>283</v>
      </c>
      <c r="L217" s="217"/>
      <c r="M217" s="236"/>
      <c r="N217" s="222">
        <f t="shared" si="32"/>
        <v>2.81</v>
      </c>
      <c r="O217" s="222">
        <f t="shared" si="32"/>
        <v>3.05</v>
      </c>
      <c r="P217" s="223" t="str">
        <f t="shared" si="32"/>
        <v>...</v>
      </c>
      <c r="Q217" s="212"/>
      <c r="S217" s="4" t="s">
        <v>287</v>
      </c>
      <c r="T217" s="213" t="s">
        <v>286</v>
      </c>
      <c r="U217" s="213"/>
      <c r="V217" s="213"/>
      <c r="W217" s="113">
        <v>67.040000000000006</v>
      </c>
      <c r="X217" s="113">
        <v>198.38</v>
      </c>
      <c r="Y217" s="113" t="s">
        <v>30</v>
      </c>
      <c r="AA217" s="214" t="s">
        <v>288</v>
      </c>
      <c r="AB217" s="213" t="s">
        <v>283</v>
      </c>
      <c r="AC217" s="213"/>
      <c r="AD217" s="213"/>
      <c r="AE217" s="113">
        <v>2.81</v>
      </c>
      <c r="AF217" s="215">
        <v>3.05</v>
      </c>
      <c r="AG217" s="215" t="s">
        <v>30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289</v>
      </c>
      <c r="D218" s="196"/>
      <c r="E218" s="196"/>
      <c r="F218" s="196"/>
      <c r="G218" s="196"/>
      <c r="H218" s="197"/>
      <c r="I218" s="198"/>
      <c r="J218" s="198"/>
      <c r="K218" s="216" t="s">
        <v>290</v>
      </c>
      <c r="L218" s="217"/>
      <c r="M218" s="236"/>
      <c r="N218" s="241">
        <f t="shared" si="32"/>
        <v>74699.8</v>
      </c>
      <c r="O218" s="241">
        <f t="shared" si="32"/>
        <v>135066.75200000001</v>
      </c>
      <c r="P218" s="223" t="str">
        <f t="shared" si="32"/>
        <v>...</v>
      </c>
      <c r="Q218" s="212"/>
      <c r="T218" s="200" t="s">
        <v>289</v>
      </c>
      <c r="U218" s="201"/>
      <c r="V218" s="201"/>
      <c r="W218" s="201"/>
      <c r="X218" s="201"/>
      <c r="Y218" s="201"/>
      <c r="AA218" s="214" t="s">
        <v>291</v>
      </c>
      <c r="AB218" s="213" t="s">
        <v>290</v>
      </c>
      <c r="AC218" s="213"/>
      <c r="AD218" s="213"/>
      <c r="AE218" s="113">
        <v>74699.8</v>
      </c>
      <c r="AF218" s="215">
        <v>135066.75200000001</v>
      </c>
      <c r="AG218" s="215" t="s">
        <v>30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292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293</v>
      </c>
      <c r="L219" s="196"/>
      <c r="M219" s="196"/>
      <c r="N219" s="196"/>
      <c r="O219" s="196"/>
      <c r="P219" s="197"/>
      <c r="Q219" s="212"/>
      <c r="S219" s="4" t="s">
        <v>294</v>
      </c>
      <c r="T219" s="213" t="s">
        <v>292</v>
      </c>
      <c r="U219" s="213"/>
      <c r="V219" s="213"/>
      <c r="W219" s="113" t="s">
        <v>30</v>
      </c>
      <c r="X219" s="113" t="s">
        <v>30</v>
      </c>
      <c r="Y219" s="113" t="s">
        <v>30</v>
      </c>
      <c r="AB219" s="200" t="s">
        <v>293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295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296</v>
      </c>
      <c r="T220" s="213" t="s">
        <v>295</v>
      </c>
      <c r="U220" s="213"/>
      <c r="V220" s="213"/>
      <c r="W220" s="113" t="s">
        <v>30</v>
      </c>
      <c r="X220" s="113" t="s">
        <v>30</v>
      </c>
      <c r="Y220" s="113" t="s">
        <v>30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30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297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298</v>
      </c>
      <c r="T221" s="213" t="s">
        <v>297</v>
      </c>
      <c r="U221" s="213"/>
      <c r="V221" s="213"/>
      <c r="W221" s="113" t="s">
        <v>30</v>
      </c>
      <c r="X221" s="113" t="s">
        <v>30</v>
      </c>
      <c r="Y221" s="113" t="s">
        <v>30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299</v>
      </c>
      <c r="D222" s="196"/>
      <c r="E222" s="196"/>
      <c r="F222" s="196"/>
      <c r="G222" s="196"/>
      <c r="H222" s="197"/>
      <c r="I222" s="198"/>
      <c r="J222" s="198"/>
      <c r="K222" s="195" t="s">
        <v>300</v>
      </c>
      <c r="L222" s="196"/>
      <c r="M222" s="196"/>
      <c r="N222" s="196"/>
      <c r="O222" s="196"/>
      <c r="P222" s="197"/>
      <c r="Q222" s="199"/>
      <c r="T222" s="200" t="s">
        <v>299</v>
      </c>
      <c r="U222" s="201"/>
      <c r="V222" s="201"/>
      <c r="W222" s="201"/>
      <c r="X222" s="201"/>
      <c r="Y222" s="201"/>
      <c r="Z222" s="76"/>
      <c r="AA222" s="214"/>
      <c r="AB222" s="200" t="s">
        <v>300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301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302</v>
      </c>
      <c r="L223" s="205"/>
      <c r="M223" s="235"/>
      <c r="N223" s="210">
        <f>AE223</f>
        <v>10</v>
      </c>
      <c r="O223" s="210">
        <f>AF223</f>
        <v>10</v>
      </c>
      <c r="P223" s="211">
        <f>AG223</f>
        <v>10</v>
      </c>
      <c r="Q223" s="212"/>
      <c r="S223" s="4" t="s">
        <v>303</v>
      </c>
      <c r="T223" s="213" t="s">
        <v>301</v>
      </c>
      <c r="U223" s="213"/>
      <c r="V223" s="213"/>
      <c r="W223" s="113" t="s">
        <v>30</v>
      </c>
      <c r="X223" s="113" t="s">
        <v>30</v>
      </c>
      <c r="Y223" s="113" t="s">
        <v>30</v>
      </c>
      <c r="AA223" s="214" t="s">
        <v>304</v>
      </c>
      <c r="AB223" s="213" t="s">
        <v>302</v>
      </c>
      <c r="AC223" s="213"/>
      <c r="AD223" s="213"/>
      <c r="AE223" s="113">
        <v>10</v>
      </c>
      <c r="AF223" s="215">
        <v>10</v>
      </c>
      <c r="AG223" s="215">
        <v>10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305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306</v>
      </c>
      <c r="T224" s="213" t="s">
        <v>305</v>
      </c>
      <c r="U224" s="213"/>
      <c r="V224" s="213"/>
      <c r="W224" s="113" t="s">
        <v>30</v>
      </c>
      <c r="X224" s="113" t="s">
        <v>30</v>
      </c>
      <c r="Y224" s="113" t="s">
        <v>30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307</v>
      </c>
      <c r="D225" s="249"/>
      <c r="E225" s="250"/>
      <c r="F225" s="228" t="str">
        <f t="shared" si="34"/>
        <v>...</v>
      </c>
      <c r="G225" s="228">
        <f t="shared" si="34"/>
        <v>9.8000000000000007</v>
      </c>
      <c r="H225" s="228">
        <f t="shared" si="34"/>
        <v>19.7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308</v>
      </c>
      <c r="T225" s="213" t="s">
        <v>307</v>
      </c>
      <c r="U225" s="213"/>
      <c r="V225" s="213"/>
      <c r="W225" s="113" t="s">
        <v>30</v>
      </c>
      <c r="X225" s="113">
        <v>9.8000000000000007</v>
      </c>
      <c r="Y225" s="113">
        <v>19.7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309</v>
      </c>
      <c r="D226" s="252"/>
      <c r="E226" s="252"/>
      <c r="F226" s="252"/>
      <c r="G226" s="252"/>
      <c r="H226" s="253"/>
      <c r="I226" s="198"/>
      <c r="J226" s="198"/>
      <c r="K226" s="195" t="s">
        <v>310</v>
      </c>
      <c r="L226" s="196"/>
      <c r="M226" s="196"/>
      <c r="N226" s="196"/>
      <c r="O226" s="196"/>
      <c r="P226" s="197"/>
      <c r="Q226" s="229"/>
      <c r="T226" s="200" t="s">
        <v>309</v>
      </c>
      <c r="U226" s="201"/>
      <c r="V226" s="201"/>
      <c r="W226" s="201"/>
      <c r="X226" s="201"/>
      <c r="Y226" s="201"/>
      <c r="AA226" s="214"/>
      <c r="AB226" s="200" t="s">
        <v>310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311</v>
      </c>
      <c r="D227" s="255"/>
      <c r="E227" s="256"/>
      <c r="F227" s="257">
        <f t="shared" ref="F227:H230" si="35">W227</f>
        <v>51.77</v>
      </c>
      <c r="G227" s="257">
        <f t="shared" si="35"/>
        <v>60.04</v>
      </c>
      <c r="H227" s="258" t="str">
        <f t="shared" si="35"/>
        <v>...</v>
      </c>
      <c r="I227" s="198"/>
      <c r="J227" s="198"/>
      <c r="K227" s="204" t="s">
        <v>312</v>
      </c>
      <c r="L227" s="205"/>
      <c r="M227" s="235"/>
      <c r="N227" s="210">
        <f t="shared" ref="N227:P229" si="36">AE227</f>
        <v>9.09</v>
      </c>
      <c r="O227" s="210">
        <f t="shared" si="36"/>
        <v>9.09</v>
      </c>
      <c r="P227" s="211">
        <f t="shared" si="36"/>
        <v>9.09</v>
      </c>
      <c r="Q227" s="212"/>
      <c r="S227" s="4" t="s">
        <v>313</v>
      </c>
      <c r="T227" s="213" t="s">
        <v>311</v>
      </c>
      <c r="U227" s="213"/>
      <c r="V227" s="213"/>
      <c r="W227" s="113">
        <v>51.77</v>
      </c>
      <c r="X227" s="113">
        <v>60.04</v>
      </c>
      <c r="Y227" s="113" t="s">
        <v>30</v>
      </c>
      <c r="AA227" s="214" t="s">
        <v>314</v>
      </c>
      <c r="AB227" s="213" t="s">
        <v>312</v>
      </c>
      <c r="AC227" s="213"/>
      <c r="AD227" s="213"/>
      <c r="AE227" s="113">
        <v>9.09</v>
      </c>
      <c r="AF227" s="215">
        <v>9.09</v>
      </c>
      <c r="AG227" s="215">
        <v>9.09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311</v>
      </c>
      <c r="D228" s="260"/>
      <c r="E228" s="261"/>
      <c r="F228" s="222">
        <f t="shared" si="35"/>
        <v>26.89</v>
      </c>
      <c r="G228" s="222">
        <f t="shared" si="35"/>
        <v>29.19</v>
      </c>
      <c r="H228" s="223" t="str">
        <f t="shared" si="35"/>
        <v>...</v>
      </c>
      <c r="I228" s="198"/>
      <c r="J228" s="198"/>
      <c r="K228" s="216" t="s">
        <v>315</v>
      </c>
      <c r="L228" s="217"/>
      <c r="M228" s="236"/>
      <c r="N228" s="222">
        <f t="shared" si="36"/>
        <v>11.11</v>
      </c>
      <c r="O228" s="222">
        <f t="shared" si="36"/>
        <v>11.11</v>
      </c>
      <c r="P228" s="223">
        <f t="shared" si="36"/>
        <v>11.11</v>
      </c>
      <c r="Q228" s="212"/>
      <c r="S228" s="4" t="s">
        <v>316</v>
      </c>
      <c r="T228" s="213" t="s">
        <v>311</v>
      </c>
      <c r="U228" s="213"/>
      <c r="V228" s="213"/>
      <c r="W228" s="113">
        <v>26.89</v>
      </c>
      <c r="X228" s="113">
        <v>29.19</v>
      </c>
      <c r="Y228" s="113" t="s">
        <v>30</v>
      </c>
      <c r="AA228" s="214" t="s">
        <v>317</v>
      </c>
      <c r="AB228" s="213" t="s">
        <v>315</v>
      </c>
      <c r="AC228" s="213"/>
      <c r="AD228" s="213"/>
      <c r="AE228" s="113">
        <v>11.11</v>
      </c>
      <c r="AF228" s="215">
        <v>11.11</v>
      </c>
      <c r="AG228" s="215">
        <v>11.11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318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319</v>
      </c>
      <c r="L229" s="232"/>
      <c r="M229" s="262"/>
      <c r="N229" s="226">
        <f t="shared" si="36"/>
        <v>0.85</v>
      </c>
      <c r="O229" s="226">
        <f t="shared" si="36"/>
        <v>0.82</v>
      </c>
      <c r="P229" s="227">
        <f t="shared" si="36"/>
        <v>0.8</v>
      </c>
      <c r="Q229" s="212"/>
      <c r="S229" s="4" t="s">
        <v>320</v>
      </c>
      <c r="T229" s="213" t="s">
        <v>318</v>
      </c>
      <c r="U229" s="213"/>
      <c r="V229" s="213"/>
      <c r="W229" s="113" t="s">
        <v>30</v>
      </c>
      <c r="X229" s="113" t="s">
        <v>30</v>
      </c>
      <c r="Y229" s="113" t="s">
        <v>30</v>
      </c>
      <c r="AA229" s="214" t="s">
        <v>321</v>
      </c>
      <c r="AB229" s="213" t="s">
        <v>319</v>
      </c>
      <c r="AC229" s="213"/>
      <c r="AD229" s="213"/>
      <c r="AE229" s="113">
        <v>0.85</v>
      </c>
      <c r="AF229" s="215">
        <v>0.82</v>
      </c>
      <c r="AG229" s="215">
        <v>0.8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322</v>
      </c>
      <c r="D230" s="232"/>
      <c r="E230" s="262"/>
      <c r="F230" s="226">
        <f t="shared" si="35"/>
        <v>22.85</v>
      </c>
      <c r="G230" s="226">
        <f t="shared" si="35"/>
        <v>147.13</v>
      </c>
      <c r="H230" s="227" t="str">
        <f t="shared" si="35"/>
        <v>...</v>
      </c>
      <c r="I230" s="198"/>
      <c r="J230" s="198"/>
      <c r="K230" s="195" t="s">
        <v>323</v>
      </c>
      <c r="L230" s="196"/>
      <c r="M230" s="196"/>
      <c r="N230" s="196"/>
      <c r="O230" s="196"/>
      <c r="P230" s="197"/>
      <c r="Q230" s="212"/>
      <c r="S230" s="4" t="s">
        <v>324</v>
      </c>
      <c r="T230" s="213" t="s">
        <v>322</v>
      </c>
      <c r="U230" s="213"/>
      <c r="V230" s="213"/>
      <c r="W230" s="113">
        <v>22.85</v>
      </c>
      <c r="X230" s="113">
        <v>147.13</v>
      </c>
      <c r="Y230" s="113" t="s">
        <v>30</v>
      </c>
      <c r="AA230" s="214"/>
      <c r="AB230" s="200" t="s">
        <v>323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325</v>
      </c>
      <c r="D231" s="196"/>
      <c r="E231" s="196"/>
      <c r="F231" s="196"/>
      <c r="G231" s="196"/>
      <c r="H231" s="197"/>
      <c r="I231" s="198"/>
      <c r="J231" s="198"/>
      <c r="K231" s="204" t="s">
        <v>326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325</v>
      </c>
      <c r="U231" s="201"/>
      <c r="V231" s="201"/>
      <c r="W231" s="201"/>
      <c r="X231" s="201"/>
      <c r="Y231" s="201"/>
      <c r="AA231" s="214" t="s">
        <v>327</v>
      </c>
      <c r="AB231" s="213" t="s">
        <v>326</v>
      </c>
      <c r="AC231" s="213"/>
      <c r="AD231" s="213"/>
      <c r="AE231" s="113" t="s">
        <v>30</v>
      </c>
      <c r="AF231" s="215" t="s">
        <v>30</v>
      </c>
      <c r="AG231" s="215" t="s">
        <v>30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328</v>
      </c>
      <c r="D232" s="205"/>
      <c r="E232" s="235"/>
      <c r="F232" s="210">
        <f t="shared" ref="F232:H234" si="38">W232</f>
        <v>14.5</v>
      </c>
      <c r="G232" s="210">
        <f t="shared" si="38"/>
        <v>23</v>
      </c>
      <c r="H232" s="211" t="str">
        <f t="shared" si="38"/>
        <v>...</v>
      </c>
      <c r="I232" s="198"/>
      <c r="J232" s="198"/>
      <c r="K232" s="216" t="s">
        <v>329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330</v>
      </c>
      <c r="T232" s="213" t="s">
        <v>328</v>
      </c>
      <c r="U232" s="213"/>
      <c r="V232" s="213"/>
      <c r="W232" s="113">
        <v>14.5</v>
      </c>
      <c r="X232" s="113">
        <v>23</v>
      </c>
      <c r="Y232" s="113" t="s">
        <v>30</v>
      </c>
      <c r="AA232" s="214" t="s">
        <v>331</v>
      </c>
      <c r="AB232" s="213" t="s">
        <v>329</v>
      </c>
      <c r="AC232" s="213"/>
      <c r="AD232" s="213"/>
      <c r="AE232" s="113" t="s">
        <v>30</v>
      </c>
      <c r="AF232" s="215" t="s">
        <v>30</v>
      </c>
      <c r="AG232" s="215" t="s">
        <v>30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332</v>
      </c>
      <c r="D233" s="217"/>
      <c r="E233" s="236"/>
      <c r="F233" s="222" t="str">
        <f t="shared" si="38"/>
        <v>...</v>
      </c>
      <c r="G233" s="222">
        <f t="shared" si="38"/>
        <v>5.4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333</v>
      </c>
      <c r="T233" s="213" t="s">
        <v>332</v>
      </c>
      <c r="U233" s="213"/>
      <c r="V233" s="213"/>
      <c r="W233" s="113" t="s">
        <v>30</v>
      </c>
      <c r="X233" s="113">
        <v>5.4</v>
      </c>
      <c r="Y233" s="113" t="s">
        <v>30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334</v>
      </c>
      <c r="D234" s="232"/>
      <c r="E234" s="262"/>
      <c r="F234" s="226">
        <f t="shared" si="38"/>
        <v>78.989999999999995</v>
      </c>
      <c r="G234" s="226">
        <f t="shared" si="38"/>
        <v>76.31</v>
      </c>
      <c r="H234" s="227" t="str">
        <f t="shared" si="38"/>
        <v>...</v>
      </c>
      <c r="I234" s="198"/>
      <c r="J234" s="198"/>
      <c r="K234" s="195" t="s">
        <v>335</v>
      </c>
      <c r="L234" s="196"/>
      <c r="M234" s="196"/>
      <c r="N234" s="196"/>
      <c r="O234" s="196"/>
      <c r="P234" s="197"/>
      <c r="Q234" s="212"/>
      <c r="S234" s="4" t="s">
        <v>336</v>
      </c>
      <c r="T234" s="213" t="s">
        <v>334</v>
      </c>
      <c r="U234" s="213"/>
      <c r="V234" s="213"/>
      <c r="W234" s="113">
        <v>78.989999999999995</v>
      </c>
      <c r="X234" s="113">
        <v>76.31</v>
      </c>
      <c r="Y234" s="113" t="s">
        <v>30</v>
      </c>
      <c r="AB234" s="200" t="s">
        <v>335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337</v>
      </c>
      <c r="D235" s="264"/>
      <c r="E235" s="264"/>
      <c r="F235" s="264"/>
      <c r="G235" s="264"/>
      <c r="H235" s="265"/>
      <c r="I235" s="198"/>
      <c r="J235" s="198"/>
      <c r="K235" s="204" t="s">
        <v>338</v>
      </c>
      <c r="L235" s="205"/>
      <c r="M235" s="235"/>
      <c r="N235" s="210">
        <f t="shared" ref="N235:P238" si="39">AE235</f>
        <v>4.2300000000000004</v>
      </c>
      <c r="O235" s="210">
        <f t="shared" si="39"/>
        <v>1.71</v>
      </c>
      <c r="P235" s="211" t="str">
        <f t="shared" si="39"/>
        <v>...</v>
      </c>
      <c r="Q235" s="229"/>
      <c r="T235" s="200" t="s">
        <v>337</v>
      </c>
      <c r="U235" s="201"/>
      <c r="V235" s="201"/>
      <c r="W235" s="201"/>
      <c r="X235" s="201"/>
      <c r="Y235" s="201"/>
      <c r="AA235" s="4" t="s">
        <v>339</v>
      </c>
      <c r="AB235" s="213" t="s">
        <v>338</v>
      </c>
      <c r="AC235" s="213"/>
      <c r="AD235" s="213"/>
      <c r="AE235" s="113">
        <v>4.2300000000000004</v>
      </c>
      <c r="AF235" s="215">
        <v>1.71</v>
      </c>
      <c r="AG235" s="215" t="s">
        <v>30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340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341</v>
      </c>
      <c r="L236" s="260"/>
      <c r="M236" s="261"/>
      <c r="N236" s="222">
        <f t="shared" si="39"/>
        <v>17.3</v>
      </c>
      <c r="O236" s="222">
        <f t="shared" si="39"/>
        <v>4.12</v>
      </c>
      <c r="P236" s="223" t="str">
        <f t="shared" si="39"/>
        <v>...</v>
      </c>
      <c r="Q236" s="212"/>
      <c r="S236" s="4" t="s">
        <v>342</v>
      </c>
      <c r="T236" s="213" t="s">
        <v>340</v>
      </c>
      <c r="U236" s="213"/>
      <c r="V236" s="213"/>
      <c r="W236" s="113" t="s">
        <v>30</v>
      </c>
      <c r="X236" s="113" t="s">
        <v>30</v>
      </c>
      <c r="Y236" s="113" t="s">
        <v>30</v>
      </c>
      <c r="AA236" s="4" t="s">
        <v>343</v>
      </c>
      <c r="AB236" s="213" t="s">
        <v>341</v>
      </c>
      <c r="AC236" s="213"/>
      <c r="AD236" s="213"/>
      <c r="AE236" s="113">
        <v>17.3</v>
      </c>
      <c r="AF236" s="215">
        <v>4.12</v>
      </c>
      <c r="AG236" s="215" t="s">
        <v>30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344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345</v>
      </c>
      <c r="L237" s="217"/>
      <c r="M237" s="236"/>
      <c r="N237" s="222" t="str">
        <f t="shared" si="39"/>
        <v>...</v>
      </c>
      <c r="O237" s="222">
        <f t="shared" si="39"/>
        <v>99.923310000000001</v>
      </c>
      <c r="P237" s="223" t="str">
        <f t="shared" si="39"/>
        <v>...</v>
      </c>
      <c r="Q237" s="212"/>
      <c r="S237" s="4" t="s">
        <v>346</v>
      </c>
      <c r="T237" s="213" t="s">
        <v>344</v>
      </c>
      <c r="U237" s="213"/>
      <c r="V237" s="213"/>
      <c r="W237" s="113" t="s">
        <v>30</v>
      </c>
      <c r="X237" s="113" t="s">
        <v>30</v>
      </c>
      <c r="Y237" s="113" t="s">
        <v>30</v>
      </c>
      <c r="AA237" s="4" t="s">
        <v>347</v>
      </c>
      <c r="AB237" s="213" t="s">
        <v>345</v>
      </c>
      <c r="AC237" s="213"/>
      <c r="AD237" s="213"/>
      <c r="AE237" s="113" t="s">
        <v>30</v>
      </c>
      <c r="AF237" s="215">
        <v>99.923310000000001</v>
      </c>
      <c r="AG237" s="215" t="s">
        <v>30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348</v>
      </c>
      <c r="D238" s="225"/>
      <c r="E238" s="225"/>
      <c r="F238" s="226">
        <f t="shared" si="40"/>
        <v>25.9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349</v>
      </c>
      <c r="L238" s="217"/>
      <c r="M238" s="236"/>
      <c r="N238" s="222">
        <f t="shared" si="39"/>
        <v>0.32</v>
      </c>
      <c r="O238" s="222">
        <f t="shared" si="39"/>
        <v>14</v>
      </c>
      <c r="P238" s="223" t="str">
        <f t="shared" si="39"/>
        <v>...</v>
      </c>
      <c r="Q238" s="212"/>
      <c r="S238" s="4" t="s">
        <v>350</v>
      </c>
      <c r="T238" s="213" t="s">
        <v>348</v>
      </c>
      <c r="U238" s="213"/>
      <c r="V238" s="213"/>
      <c r="W238" s="113">
        <v>25.9</v>
      </c>
      <c r="X238" s="113" t="s">
        <v>30</v>
      </c>
      <c r="Y238" s="113" t="s">
        <v>30</v>
      </c>
      <c r="AA238" s="4" t="s">
        <v>351</v>
      </c>
      <c r="AB238" s="213" t="s">
        <v>349</v>
      </c>
      <c r="AC238" s="213"/>
      <c r="AD238" s="213"/>
      <c r="AE238" s="113">
        <v>0.32</v>
      </c>
      <c r="AF238" s="215">
        <v>14</v>
      </c>
      <c r="AG238" s="215" t="s">
        <v>30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352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353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35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354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355</v>
      </c>
      <c r="U254" s="76" t="str">
        <f>T2</f>
        <v>Kenya</v>
      </c>
      <c r="V254" s="25" t="s">
        <v>30</v>
      </c>
      <c r="W254" s="25">
        <v>0.53026006004127546</v>
      </c>
      <c r="X254" s="25">
        <v>0.53645279041369032</v>
      </c>
      <c r="Y254" s="25">
        <v>0.54108150313450765</v>
      </c>
      <c r="Z254" s="25">
        <v>0.54606676120754127</v>
      </c>
      <c r="AA254" s="25">
        <v>0.55038146159087187</v>
      </c>
      <c r="AB254" s="25">
        <v>0.55467851843602767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355</v>
      </c>
      <c r="U255" s="4" t="s">
        <v>356</v>
      </c>
      <c r="V255" s="274" t="s">
        <v>30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357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358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KEN</v>
      </c>
      <c r="W275" s="284" t="s">
        <v>13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Kenya</v>
      </c>
      <c r="W276" s="23" t="s">
        <v>14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359</v>
      </c>
      <c r="T277" s="4">
        <v>2015</v>
      </c>
      <c r="U277" s="4" t="s">
        <v>360</v>
      </c>
      <c r="V277" s="25" t="s">
        <v>30</v>
      </c>
      <c r="W277" s="25" t="s">
        <v>30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361</v>
      </c>
      <c r="T278" s="4">
        <v>2015</v>
      </c>
      <c r="U278" s="288" t="s">
        <v>362</v>
      </c>
      <c r="V278" s="289">
        <v>48.546930456478194</v>
      </c>
      <c r="W278" s="32" t="s">
        <v>30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363</v>
      </c>
      <c r="T279" s="4">
        <v>2015</v>
      </c>
      <c r="U279" s="288" t="s">
        <v>364</v>
      </c>
      <c r="V279" s="289">
        <v>7.7538039849597649</v>
      </c>
      <c r="W279" s="32" t="s">
        <v>30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KEN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365</v>
      </c>
      <c r="T283" s="4">
        <v>16.80970233832284</v>
      </c>
      <c r="U283" s="4" t="s">
        <v>366</v>
      </c>
      <c r="W283" s="27">
        <v>26.317684689526189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KEN</v>
      </c>
      <c r="S284" s="4" t="s">
        <v>367</v>
      </c>
      <c r="T284" s="4">
        <v>1.8588510754107601</v>
      </c>
      <c r="U284" s="4" t="s">
        <v>368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KEN</v>
      </c>
      <c r="S285" s="4" t="s">
        <v>369</v>
      </c>
      <c r="T285" s="4">
        <v>6.6665526251178333</v>
      </c>
      <c r="U285" s="4" t="s">
        <v>370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KEN</v>
      </c>
      <c r="S286" s="4" t="s">
        <v>371</v>
      </c>
      <c r="T286" s="4">
        <v>13.092495938374565</v>
      </c>
      <c r="U286" s="4" t="s">
        <v>372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373</v>
      </c>
      <c r="I287" s="291" t="s">
        <v>374</v>
      </c>
      <c r="J287" s="285"/>
      <c r="K287" s="285"/>
      <c r="L287" s="285"/>
      <c r="M287" s="286"/>
      <c r="N287" s="286"/>
      <c r="O287" s="286"/>
      <c r="R287" s="3" t="str">
        <f>+S2</f>
        <v>KEN</v>
      </c>
      <c r="S287" s="4" t="s">
        <v>375</v>
      </c>
      <c r="T287" s="4">
        <v>39.617204266924361</v>
      </c>
      <c r="U287" s="4" t="s">
        <v>376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377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378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379</v>
      </c>
      <c r="D293" s="295" t="s">
        <v>380</v>
      </c>
      <c r="E293" s="296"/>
      <c r="F293" s="297"/>
      <c r="G293" s="298" t="s">
        <v>381</v>
      </c>
      <c r="H293" s="299"/>
      <c r="I293" s="300"/>
      <c r="J293" s="295" t="s">
        <v>382</v>
      </c>
      <c r="K293" s="296"/>
      <c r="L293" s="296"/>
      <c r="M293" s="296"/>
      <c r="N293" s="296"/>
      <c r="S293" s="301" t="s">
        <v>383</v>
      </c>
      <c r="T293" s="302" t="s">
        <v>384</v>
      </c>
      <c r="U293" s="302" t="s">
        <v>385</v>
      </c>
      <c r="V293" s="302" t="s">
        <v>386</v>
      </c>
      <c r="W293" s="302" t="s">
        <v>387</v>
      </c>
      <c r="X293" s="302" t="s">
        <v>388</v>
      </c>
      <c r="Y293" s="302" t="s">
        <v>389</v>
      </c>
      <c r="Z293" s="302" t="s">
        <v>390</v>
      </c>
      <c r="AA293" s="302" t="s">
        <v>391</v>
      </c>
      <c r="AB293" s="302" t="s">
        <v>392</v>
      </c>
      <c r="AC293" s="302" t="s">
        <v>393</v>
      </c>
      <c r="AD293" s="302" t="s">
        <v>394</v>
      </c>
      <c r="AE293" s="302" t="s">
        <v>395</v>
      </c>
      <c r="AF293" s="303" t="s">
        <v>396</v>
      </c>
      <c r="AG293" s="303" t="s">
        <v>397</v>
      </c>
      <c r="AH293" s="304" t="s">
        <v>398</v>
      </c>
      <c r="AI293" s="304" t="s">
        <v>399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380</v>
      </c>
      <c r="U294" s="310"/>
      <c r="V294" s="310"/>
      <c r="W294" s="311" t="s">
        <v>381</v>
      </c>
      <c r="X294" s="311"/>
      <c r="Y294" s="311"/>
      <c r="Z294" s="310" t="s">
        <v>382</v>
      </c>
      <c r="AA294" s="310"/>
      <c r="AB294" s="310"/>
      <c r="AC294" s="310"/>
      <c r="AD294" s="310"/>
      <c r="AE294" s="312" t="s">
        <v>400</v>
      </c>
      <c r="AF294" s="312"/>
      <c r="AG294" s="312"/>
      <c r="AH294" s="312"/>
      <c r="AI294" s="312"/>
      <c r="AJ294" s="313" t="s">
        <v>178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401</v>
      </c>
      <c r="E295" s="315" t="s">
        <v>402</v>
      </c>
      <c r="F295" s="316" t="s">
        <v>403</v>
      </c>
      <c r="G295" s="314" t="s">
        <v>404</v>
      </c>
      <c r="H295" s="315" t="s">
        <v>405</v>
      </c>
      <c r="I295" s="316" t="s">
        <v>406</v>
      </c>
      <c r="J295" s="314" t="s">
        <v>407</v>
      </c>
      <c r="K295" s="315" t="s">
        <v>408</v>
      </c>
      <c r="L295" s="315" t="s">
        <v>409</v>
      </c>
      <c r="M295" s="315" t="s">
        <v>410</v>
      </c>
      <c r="N295" s="315" t="s">
        <v>411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412</v>
      </c>
      <c r="U296" s="310" t="s">
        <v>402</v>
      </c>
      <c r="V296" s="310" t="s">
        <v>403</v>
      </c>
      <c r="W296" s="310" t="s">
        <v>413</v>
      </c>
      <c r="X296" s="310" t="s">
        <v>405</v>
      </c>
      <c r="Y296" s="310" t="s">
        <v>406</v>
      </c>
      <c r="Z296" s="310" t="s">
        <v>407</v>
      </c>
      <c r="AA296" s="310" t="s">
        <v>408</v>
      </c>
      <c r="AB296" s="310" t="s">
        <v>409</v>
      </c>
      <c r="AC296" s="310" t="s">
        <v>410</v>
      </c>
      <c r="AD296" s="310" t="s">
        <v>411</v>
      </c>
      <c r="AE296" s="323" t="s">
        <v>414</v>
      </c>
      <c r="AF296" s="324" t="s">
        <v>415</v>
      </c>
      <c r="AG296" s="324" t="s">
        <v>416</v>
      </c>
      <c r="AH296" s="312" t="s">
        <v>417</v>
      </c>
      <c r="AI296" s="312" t="s">
        <v>418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4</v>
      </c>
      <c r="E298" s="331">
        <f t="shared" si="41"/>
        <v>4.5</v>
      </c>
      <c r="F298" s="331">
        <f t="shared" si="41"/>
        <v>4.5</v>
      </c>
      <c r="G298" s="331">
        <f t="shared" si="41"/>
        <v>4.5</v>
      </c>
      <c r="H298" s="331">
        <f t="shared" si="41"/>
        <v>5</v>
      </c>
      <c r="I298" s="331">
        <f t="shared" si="41"/>
        <v>3.8333300000000001</v>
      </c>
      <c r="J298" s="331">
        <f t="shared" si="41"/>
        <v>4.3333300000000001</v>
      </c>
      <c r="K298" s="331">
        <f t="shared" si="41"/>
        <v>4.5</v>
      </c>
      <c r="L298" s="331">
        <f t="shared" si="41"/>
        <v>4.3333300000000001</v>
      </c>
      <c r="M298" s="331">
        <f t="shared" si="41"/>
        <v>4.5999999999999996</v>
      </c>
      <c r="N298" s="331">
        <f t="shared" si="41"/>
        <v>3.5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4.5</v>
      </c>
      <c r="E299" s="331">
        <f t="shared" si="41"/>
        <v>4.5</v>
      </c>
      <c r="F299" s="331">
        <f t="shared" si="41"/>
        <v>4.5</v>
      </c>
      <c r="G299" s="331">
        <f t="shared" si="41"/>
        <v>4.5</v>
      </c>
      <c r="H299" s="331">
        <f t="shared" si="41"/>
        <v>5</v>
      </c>
      <c r="I299" s="331">
        <f t="shared" si="41"/>
        <v>3.5</v>
      </c>
      <c r="J299" s="331">
        <f t="shared" si="41"/>
        <v>4.3333300000000001</v>
      </c>
      <c r="K299" s="331">
        <f t="shared" si="41"/>
        <v>4.5</v>
      </c>
      <c r="L299" s="331">
        <f t="shared" si="41"/>
        <v>4.3333300000000001</v>
      </c>
      <c r="M299" s="331">
        <f t="shared" si="41"/>
        <v>4.5999999999999996</v>
      </c>
      <c r="N299" s="331">
        <f t="shared" si="41"/>
        <v>3.5</v>
      </c>
      <c r="O299" s="334"/>
      <c r="S299" s="335">
        <f t="array" ref="S299:AJ301">TRANSPOSE(Y306:AA323)</f>
        <v>2015</v>
      </c>
      <c r="T299" s="336">
        <v>4</v>
      </c>
      <c r="U299" s="336">
        <v>4.5</v>
      </c>
      <c r="V299" s="336">
        <v>4.5</v>
      </c>
      <c r="W299" s="336">
        <v>4.5</v>
      </c>
      <c r="X299" s="336">
        <v>5</v>
      </c>
      <c r="Y299" s="336">
        <v>3.8333300000000001</v>
      </c>
      <c r="Z299" s="336">
        <v>4.3333300000000001</v>
      </c>
      <c r="AA299" s="336">
        <v>4.5</v>
      </c>
      <c r="AB299" s="336">
        <v>4.3333300000000001</v>
      </c>
      <c r="AC299" s="336">
        <v>4.5999999999999996</v>
      </c>
      <c r="AD299" s="336">
        <v>3.5</v>
      </c>
      <c r="AE299" s="336">
        <v>3.75</v>
      </c>
      <c r="AF299" s="337">
        <v>4</v>
      </c>
      <c r="AG299" s="337">
        <v>4.5</v>
      </c>
      <c r="AH299" s="338">
        <v>4</v>
      </c>
      <c r="AI299" s="338">
        <v>3.1666699999999999</v>
      </c>
      <c r="AJ299" s="338">
        <v>4.3062559999999994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4.5</v>
      </c>
      <c r="E300" s="331">
        <f t="shared" si="41"/>
        <v>4.5</v>
      </c>
      <c r="F300" s="331">
        <f t="shared" si="41"/>
        <v>4.5</v>
      </c>
      <c r="G300" s="331">
        <f t="shared" si="41"/>
        <v>5</v>
      </c>
      <c r="H300" s="331">
        <f t="shared" si="41"/>
        <v>4.5</v>
      </c>
      <c r="I300" s="331">
        <f t="shared" si="41"/>
        <v>3.3333299159999998</v>
      </c>
      <c r="J300" s="331">
        <f t="shared" si="41"/>
        <v>4.5</v>
      </c>
      <c r="K300" s="331">
        <f t="shared" si="41"/>
        <v>4.6666698456000004</v>
      </c>
      <c r="L300" s="331">
        <f t="shared" si="41"/>
        <v>4.1666698456000013</v>
      </c>
      <c r="M300" s="331">
        <f t="shared" si="41"/>
        <v>4.5999999045999997</v>
      </c>
      <c r="N300" s="331">
        <f t="shared" si="41"/>
        <v>4</v>
      </c>
      <c r="O300" s="339"/>
      <c r="S300" s="335">
        <v>2014</v>
      </c>
      <c r="T300" s="336">
        <v>4.5</v>
      </c>
      <c r="U300" s="336">
        <v>4.5</v>
      </c>
      <c r="V300" s="336">
        <v>4.5</v>
      </c>
      <c r="W300" s="336">
        <v>4.5</v>
      </c>
      <c r="X300" s="336">
        <v>5</v>
      </c>
      <c r="Y300" s="336">
        <v>3.5</v>
      </c>
      <c r="Z300" s="336">
        <v>4.3333300000000001</v>
      </c>
      <c r="AA300" s="336">
        <v>4.5</v>
      </c>
      <c r="AB300" s="336">
        <v>4.3333300000000001</v>
      </c>
      <c r="AC300" s="336">
        <v>4.5999999999999996</v>
      </c>
      <c r="AD300" s="336">
        <v>3.5</v>
      </c>
      <c r="AE300" s="336">
        <v>3.625</v>
      </c>
      <c r="AF300" s="337">
        <v>4</v>
      </c>
      <c r="AG300" s="337">
        <v>4.5</v>
      </c>
      <c r="AH300" s="338">
        <v>4</v>
      </c>
      <c r="AI300" s="338">
        <v>3.1666699999999999</v>
      </c>
      <c r="AJ300" s="338">
        <v>4.3123680000000002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4.5</v>
      </c>
      <c r="U301" s="336">
        <v>4.5</v>
      </c>
      <c r="V301" s="336">
        <v>4.5</v>
      </c>
      <c r="W301" s="336">
        <v>5</v>
      </c>
      <c r="X301" s="336">
        <v>4.5</v>
      </c>
      <c r="Y301" s="336">
        <v>3.3333299159999998</v>
      </c>
      <c r="Z301" s="336">
        <v>4.5</v>
      </c>
      <c r="AA301" s="336">
        <v>4.6666698456000004</v>
      </c>
      <c r="AB301" s="336">
        <v>4.1666698456000013</v>
      </c>
      <c r="AC301" s="336">
        <v>4.5999999045999997</v>
      </c>
      <c r="AD301" s="336">
        <v>4</v>
      </c>
      <c r="AE301" s="336">
        <v>3.5</v>
      </c>
      <c r="AF301" s="337">
        <v>4.5</v>
      </c>
      <c r="AG301" s="337">
        <v>3.875</v>
      </c>
      <c r="AH301" s="338">
        <v>4.125</v>
      </c>
      <c r="AI301" s="338">
        <v>3.1666700839996338</v>
      </c>
      <c r="AJ301" s="338">
        <v>4.3229259967800004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379</v>
      </c>
      <c r="D302" s="295" t="s">
        <v>400</v>
      </c>
      <c r="E302" s="296"/>
      <c r="F302" s="296"/>
      <c r="G302" s="296"/>
      <c r="H302" s="342"/>
      <c r="I302" s="343" t="s">
        <v>419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414</v>
      </c>
      <c r="E304" s="315" t="s">
        <v>415</v>
      </c>
      <c r="F304" s="315" t="s">
        <v>416</v>
      </c>
      <c r="G304" s="315" t="s">
        <v>417</v>
      </c>
      <c r="H304" s="315" t="s">
        <v>418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383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3.75</v>
      </c>
      <c r="E307" s="331">
        <f t="shared" si="42"/>
        <v>4</v>
      </c>
      <c r="F307" s="331">
        <f t="shared" si="42"/>
        <v>4.5</v>
      </c>
      <c r="G307" s="331">
        <f t="shared" si="42"/>
        <v>4</v>
      </c>
      <c r="H307" s="331">
        <f t="shared" si="42"/>
        <v>3.1666699999999999</v>
      </c>
      <c r="I307" s="351">
        <f t="shared" si="42"/>
        <v>4.3062559999999994</v>
      </c>
      <c r="J307" s="341"/>
      <c r="K307" s="341"/>
      <c r="L307" s="341"/>
      <c r="M307" s="341"/>
      <c r="N307" s="341"/>
      <c r="O307" s="341"/>
      <c r="S307" s="352" t="s">
        <v>384</v>
      </c>
      <c r="T307" s="353" t="s">
        <v>380</v>
      </c>
      <c r="U307" s="354">
        <v>1</v>
      </c>
      <c r="V307" s="353" t="s">
        <v>401</v>
      </c>
      <c r="W307" s="353"/>
      <c r="X307" s="353"/>
      <c r="Y307" s="355">
        <v>4</v>
      </c>
      <c r="Z307" s="355">
        <v>4.5</v>
      </c>
      <c r="AA307" s="355">
        <v>4.5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3.625</v>
      </c>
      <c r="E308" s="331">
        <f t="shared" si="42"/>
        <v>4</v>
      </c>
      <c r="F308" s="331">
        <f t="shared" si="42"/>
        <v>4.5</v>
      </c>
      <c r="G308" s="331">
        <f t="shared" si="42"/>
        <v>4</v>
      </c>
      <c r="H308" s="331">
        <f t="shared" si="42"/>
        <v>3.1666699999999999</v>
      </c>
      <c r="I308" s="351">
        <f t="shared" si="42"/>
        <v>4.3123680000000002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385</v>
      </c>
      <c r="T308" s="353"/>
      <c r="U308" s="354">
        <v>2</v>
      </c>
      <c r="V308" s="353" t="s">
        <v>402</v>
      </c>
      <c r="W308" s="353"/>
      <c r="X308" s="353"/>
      <c r="Y308" s="355">
        <v>4.5</v>
      </c>
      <c r="Z308" s="355">
        <v>4.5</v>
      </c>
      <c r="AA308" s="355">
        <v>4.5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3.5</v>
      </c>
      <c r="E309" s="331">
        <f t="shared" si="42"/>
        <v>4.5</v>
      </c>
      <c r="F309" s="331">
        <f t="shared" si="42"/>
        <v>3.875</v>
      </c>
      <c r="G309" s="331">
        <f t="shared" si="42"/>
        <v>4.125</v>
      </c>
      <c r="H309" s="331">
        <f t="shared" si="42"/>
        <v>3.1666700839996338</v>
      </c>
      <c r="I309" s="351">
        <f t="shared" si="42"/>
        <v>4.3229259967800004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386</v>
      </c>
      <c r="T309" s="353"/>
      <c r="U309" s="354">
        <v>3</v>
      </c>
      <c r="V309" s="353" t="s">
        <v>403</v>
      </c>
      <c r="W309" s="353"/>
      <c r="X309" s="353"/>
      <c r="Y309" s="355">
        <v>4.5</v>
      </c>
      <c r="Z309" s="355">
        <v>4.5</v>
      </c>
      <c r="AA309" s="355">
        <v>4.5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420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387</v>
      </c>
      <c r="T310" s="362" t="s">
        <v>381</v>
      </c>
      <c r="U310" s="354">
        <v>4</v>
      </c>
      <c r="V310" s="353" t="s">
        <v>404</v>
      </c>
      <c r="W310" s="353"/>
      <c r="X310" s="353"/>
      <c r="Y310" s="355">
        <v>4.5</v>
      </c>
      <c r="Z310" s="355">
        <v>4.5</v>
      </c>
      <c r="AA310" s="355">
        <v>5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388</v>
      </c>
      <c r="T311" s="362"/>
      <c r="U311" s="354">
        <v>5</v>
      </c>
      <c r="V311" s="353" t="s">
        <v>405</v>
      </c>
      <c r="W311" s="353"/>
      <c r="X311" s="353"/>
      <c r="Y311" s="355">
        <v>5</v>
      </c>
      <c r="Z311" s="355">
        <v>5</v>
      </c>
      <c r="AA311" s="355">
        <v>4.5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35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389</v>
      </c>
      <c r="T312" s="362"/>
      <c r="U312" s="354">
        <v>6</v>
      </c>
      <c r="V312" s="353" t="s">
        <v>406</v>
      </c>
      <c r="W312" s="353"/>
      <c r="X312" s="353"/>
      <c r="Y312" s="355">
        <v>3.8333300000000001</v>
      </c>
      <c r="Z312" s="355">
        <v>3.5</v>
      </c>
      <c r="AA312" s="355">
        <v>3.3333299159999998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390</v>
      </c>
      <c r="T313" s="353" t="s">
        <v>382</v>
      </c>
      <c r="U313" s="354">
        <v>7</v>
      </c>
      <c r="V313" s="353" t="s">
        <v>407</v>
      </c>
      <c r="W313" s="353"/>
      <c r="X313" s="353"/>
      <c r="Y313" s="355">
        <v>4.3333300000000001</v>
      </c>
      <c r="Z313" s="355">
        <v>4.3333300000000001</v>
      </c>
      <c r="AA313" s="355">
        <v>4.5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391</v>
      </c>
      <c r="T314" s="353"/>
      <c r="U314" s="354">
        <v>8</v>
      </c>
      <c r="V314" s="353" t="s">
        <v>408</v>
      </c>
      <c r="W314" s="353"/>
      <c r="X314" s="353"/>
      <c r="Y314" s="355">
        <v>4.5</v>
      </c>
      <c r="Z314" s="355">
        <v>4.5</v>
      </c>
      <c r="AA314" s="355">
        <v>4.6666698456000004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392</v>
      </c>
      <c r="T315" s="353"/>
      <c r="U315" s="354">
        <v>9</v>
      </c>
      <c r="V315" s="353" t="s">
        <v>409</v>
      </c>
      <c r="W315" s="353"/>
      <c r="X315" s="353"/>
      <c r="Y315" s="355">
        <v>4.3333300000000001</v>
      </c>
      <c r="Z315" s="355">
        <v>4.3333300000000001</v>
      </c>
      <c r="AA315" s="355">
        <v>4.1666698456000013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393</v>
      </c>
      <c r="T316" s="353"/>
      <c r="U316" s="354">
        <v>10</v>
      </c>
      <c r="V316" s="353" t="s">
        <v>410</v>
      </c>
      <c r="W316" s="353"/>
      <c r="X316" s="353"/>
      <c r="Y316" s="355">
        <v>4.5999999999999996</v>
      </c>
      <c r="Z316" s="355">
        <v>4.5999999999999996</v>
      </c>
      <c r="AA316" s="355">
        <v>4.5999999045999997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394</v>
      </c>
      <c r="T317" s="353"/>
      <c r="U317" s="354">
        <v>11</v>
      </c>
      <c r="V317" s="353" t="s">
        <v>411</v>
      </c>
      <c r="W317" s="353"/>
      <c r="X317" s="353"/>
      <c r="Y317" s="355">
        <v>3.5</v>
      </c>
      <c r="Z317" s="355">
        <v>3.5</v>
      </c>
      <c r="AA317" s="355">
        <v>4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395</v>
      </c>
      <c r="T318" s="353" t="s">
        <v>400</v>
      </c>
      <c r="U318" s="354">
        <v>12</v>
      </c>
      <c r="V318" s="353" t="s">
        <v>414</v>
      </c>
      <c r="W318" s="353"/>
      <c r="X318" s="353"/>
      <c r="Y318" s="355">
        <v>3.75</v>
      </c>
      <c r="Z318" s="355">
        <v>3.625</v>
      </c>
      <c r="AA318" s="355">
        <v>3.5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396</v>
      </c>
      <c r="T319" s="353"/>
      <c r="U319" s="354">
        <v>13</v>
      </c>
      <c r="V319" s="353" t="s">
        <v>415</v>
      </c>
      <c r="W319" s="353"/>
      <c r="X319" s="353"/>
      <c r="Y319" s="355">
        <v>4</v>
      </c>
      <c r="Z319" s="355">
        <v>4</v>
      </c>
      <c r="AA319" s="355">
        <v>4.5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421</v>
      </c>
      <c r="BF319" s="364" t="s">
        <v>210</v>
      </c>
      <c r="BG319" s="364" t="s">
        <v>209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397</v>
      </c>
      <c r="T320" s="353"/>
      <c r="U320" s="354">
        <v>14</v>
      </c>
      <c r="V320" s="353" t="s">
        <v>416</v>
      </c>
      <c r="W320" s="353"/>
      <c r="X320" s="353"/>
      <c r="Y320" s="355">
        <v>4.5</v>
      </c>
      <c r="Z320" s="355">
        <v>4.5</v>
      </c>
      <c r="AA320" s="355">
        <v>3.875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422</v>
      </c>
      <c r="BF320" s="364" t="s">
        <v>225</v>
      </c>
      <c r="BG320" s="364" t="s">
        <v>224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398</v>
      </c>
      <c r="T321" s="353"/>
      <c r="U321" s="354">
        <v>15</v>
      </c>
      <c r="V321" s="353" t="s">
        <v>417</v>
      </c>
      <c r="W321" s="353"/>
      <c r="X321" s="353"/>
      <c r="Y321" s="355">
        <v>4</v>
      </c>
      <c r="Z321" s="355">
        <v>4</v>
      </c>
      <c r="AA321" s="355">
        <v>4.125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423</v>
      </c>
      <c r="BF321" s="364" t="s">
        <v>180</v>
      </c>
      <c r="BG321" s="364" t="s">
        <v>179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399</v>
      </c>
      <c r="T322" s="353"/>
      <c r="U322" s="354">
        <v>16</v>
      </c>
      <c r="V322" s="353" t="s">
        <v>418</v>
      </c>
      <c r="W322" s="353"/>
      <c r="X322" s="353"/>
      <c r="Y322" s="355">
        <v>3.1666699999999999</v>
      </c>
      <c r="Z322" s="355">
        <v>3.1666699999999999</v>
      </c>
      <c r="AA322" s="355">
        <v>3.1666700839996338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424</v>
      </c>
      <c r="T323" s="354" t="s">
        <v>178</v>
      </c>
      <c r="U323" s="354"/>
      <c r="V323" s="353"/>
      <c r="W323" s="353"/>
      <c r="X323" s="353"/>
      <c r="Y323" s="355">
        <v>4.3062559999999994</v>
      </c>
      <c r="Z323" s="355">
        <v>4.3123680000000002</v>
      </c>
      <c r="AA323" s="355">
        <v>4.3229259967800004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423</v>
      </c>
      <c r="BF323" s="3" t="s">
        <v>180</v>
      </c>
      <c r="BG323" s="3" t="s">
        <v>179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425</v>
      </c>
      <c r="BF324" s="3" t="s">
        <v>183</v>
      </c>
      <c r="BG324" s="3" t="s">
        <v>182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426</v>
      </c>
      <c r="BF325" s="3" t="s">
        <v>186</v>
      </c>
      <c r="BG325" s="3" t="s">
        <v>185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427</v>
      </c>
      <c r="BF326" s="3" t="s">
        <v>189</v>
      </c>
      <c r="BG326" s="3" t="s">
        <v>188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428</v>
      </c>
      <c r="BF327" s="3" t="s">
        <v>192</v>
      </c>
      <c r="BG327" s="3" t="s">
        <v>191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429</v>
      </c>
      <c r="BF328" s="3" t="s">
        <v>195</v>
      </c>
      <c r="BG328" s="3" t="s">
        <v>194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430</v>
      </c>
      <c r="BF329" s="3" t="s">
        <v>198</v>
      </c>
      <c r="BG329" s="3" t="s">
        <v>197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431</v>
      </c>
      <c r="BF330" s="3" t="s">
        <v>201</v>
      </c>
      <c r="BG330" s="3" t="s">
        <v>200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432</v>
      </c>
      <c r="BF331" s="3" t="s">
        <v>204</v>
      </c>
      <c r="BG331" s="3" t="s">
        <v>203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433</v>
      </c>
      <c r="BF332" s="3" t="s">
        <v>207</v>
      </c>
      <c r="BG332" s="3" t="s">
        <v>206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421</v>
      </c>
      <c r="BF333" s="3" t="s">
        <v>210</v>
      </c>
      <c r="BG333" s="3" t="s">
        <v>209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434</v>
      </c>
      <c r="BF334" s="3" t="s">
        <v>213</v>
      </c>
      <c r="BG334" s="3" t="s">
        <v>212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435</v>
      </c>
      <c r="BF335" s="3" t="s">
        <v>216</v>
      </c>
      <c r="BG335" s="3" t="s">
        <v>215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436</v>
      </c>
      <c r="BF336" s="3" t="s">
        <v>219</v>
      </c>
      <c r="BG336" s="3" t="s">
        <v>218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437</v>
      </c>
      <c r="BF337" s="3" t="s">
        <v>222</v>
      </c>
      <c r="BG337" s="3" t="s">
        <v>221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422</v>
      </c>
      <c r="BF338" s="3" t="s">
        <v>225</v>
      </c>
      <c r="BG338" s="3" t="s">
        <v>224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438</v>
      </c>
      <c r="BF339" s="3" t="s">
        <v>228</v>
      </c>
      <c r="BG339" s="3" t="s">
        <v>227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439</v>
      </c>
      <c r="BF340" s="3" t="s">
        <v>231</v>
      </c>
      <c r="BG340" s="3" t="s">
        <v>230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440</v>
      </c>
      <c r="BF341" s="3" t="s">
        <v>235</v>
      </c>
      <c r="BG341" s="3" t="s">
        <v>233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441</v>
      </c>
      <c r="CS366" s="379" t="s">
        <v>441</v>
      </c>
      <c r="CT366" s="379" t="s">
        <v>441</v>
      </c>
      <c r="DI366" s="379" t="s">
        <v>441</v>
      </c>
      <c r="DJ366" s="379" t="s">
        <v>441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KEN_EN!U$2 &amp; "  :  Tableaux et graphiques pour la préparation des DSP"</f>
        <v>Kenya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443</v>
      </c>
      <c r="X6" s="3">
        <f>KEN_EN!T8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VLOOKUP(KEN_EN!$V$6,[1]Parametres!$G$2:$M$55,3,0)</f>
        <v>Kenya</v>
      </c>
      <c r="Y7" s="395" t="str">
        <f>VLOOKUP(KEN_EN!$V$6,[1]Parametres!$G$2:$M$55,7,0)</f>
        <v>Afrique de l'Est</v>
      </c>
      <c r="Z7" s="395" t="s">
        <v>444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445</v>
      </c>
      <c r="X8" s="397">
        <f>KEN_EN!V8</f>
        <v>-1.3274881839752199</v>
      </c>
      <c r="Y8" s="397">
        <f>KEN_EN!W8</f>
        <v>-0.54432968919475833</v>
      </c>
      <c r="Z8" s="397">
        <f>KEN_EN!X8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446</v>
      </c>
      <c r="X9" s="397">
        <f>KEN_EN!V9</f>
        <v>-0.53030347824096702</v>
      </c>
      <c r="Y9" s="397">
        <f>KEN_EN!W9</f>
        <v>-0.67082155129561871</v>
      </c>
      <c r="Z9" s="397">
        <f>KEN_EN!X9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447</v>
      </c>
      <c r="X10" s="397">
        <f>KEN_EN!V10</f>
        <v>-0.14707086980342901</v>
      </c>
      <c r="Y10" s="397">
        <f>KEN_EN!W10</f>
        <v>-0.13132301320632331</v>
      </c>
      <c r="Z10" s="397">
        <f>KEN_EN!X10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448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KEN_EN!V15</f>
        <v>2010</v>
      </c>
      <c r="Y15" s="401">
        <f>KEN_EN!W15</f>
        <v>2011</v>
      </c>
      <c r="Z15" s="401">
        <f>KEN_EN!X15</f>
        <v>2012</v>
      </c>
      <c r="AA15" s="401">
        <f>KEN_EN!Y15</f>
        <v>2013</v>
      </c>
      <c r="AB15" s="401">
        <f>KEN_EN!Z15</f>
        <v>2014</v>
      </c>
      <c r="AC15" s="401">
        <f>KEN_EN!AA15</f>
        <v>2015</v>
      </c>
      <c r="AD15" s="401">
        <f>KEN_EN!AB15</f>
        <v>2016</v>
      </c>
      <c r="AE15" s="401">
        <f>KEN_EN!AC15</f>
        <v>2017</v>
      </c>
      <c r="AF15" s="401">
        <f>KEN_EN!AD15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VLOOKUP(KEN_EN!$V$6,[1]Parametres!$G$2:$M$55,7,0)</f>
        <v>Afrique de l'Est</v>
      </c>
      <c r="X16" s="30">
        <f>KEN_EN!V16</f>
        <v>9.2534701943591404</v>
      </c>
      <c r="Y16" s="30">
        <f>KEN_EN!W16</f>
        <v>5.0318722907607301</v>
      </c>
      <c r="Z16" s="30">
        <f>KEN_EN!X16</f>
        <v>5.1040408345978925</v>
      </c>
      <c r="AA16" s="30">
        <f>KEN_EN!Y16</f>
        <v>5.7712196735608607</v>
      </c>
      <c r="AB16" s="30">
        <f>KEN_EN!Z16</f>
        <v>6.0867325937860164</v>
      </c>
      <c r="AC16" s="30">
        <f>KEN_EN!AA16</f>
        <v>3.1649869827464228</v>
      </c>
      <c r="AD16" s="30">
        <f>KEN_EN!AB16</f>
        <v>0.41978292272871948</v>
      </c>
      <c r="AE16" s="30">
        <f>KEN_EN!AC16</f>
        <v>2.6924912418320393</v>
      </c>
      <c r="AF16" s="30">
        <f>KEN_EN!AD16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444</v>
      </c>
      <c r="X17" s="30">
        <f>KEN_EN!V17</f>
        <v>5.8054653492427404</v>
      </c>
      <c r="Y17" s="30">
        <f>KEN_EN!W17</f>
        <v>2.9453145149029436</v>
      </c>
      <c r="Z17" s="30">
        <f>KEN_EN!X17</f>
        <v>7.2816673449104714</v>
      </c>
      <c r="AA17" s="30">
        <f>KEN_EN!Y17</f>
        <v>3.5629747524254656</v>
      </c>
      <c r="AB17" s="30">
        <f>KEN_EN!Z17</f>
        <v>3.7153877340979906</v>
      </c>
      <c r="AC17" s="30">
        <f>KEN_EN!AA17</f>
        <v>3.3887961138750606</v>
      </c>
      <c r="AD17" s="30">
        <f>KEN_EN!AB17</f>
        <v>2.2705075128653478</v>
      </c>
      <c r="AE17" s="30">
        <f>KEN_EN!AC17</f>
        <v>3.7141867586121711</v>
      </c>
      <c r="AF17" s="30">
        <f>KEN_EN!AD17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VLOOKUP(KEN_EN!$V$6,[1]Parametres!$G$2:$M$55,3,0)</f>
        <v>Kenya</v>
      </c>
      <c r="X18" s="30">
        <f>KEN_EN!V18</f>
        <v>8.4000000000000057</v>
      </c>
      <c r="Y18" s="30">
        <f>KEN_EN!W18</f>
        <v>6.0999999999999943</v>
      </c>
      <c r="Z18" s="30">
        <f>KEN_EN!X18</f>
        <v>4.5</v>
      </c>
      <c r="AA18" s="30">
        <f>KEN_EN!Y18</f>
        <v>5.8999999999999915</v>
      </c>
      <c r="AB18" s="30">
        <f>KEN_EN!Z18</f>
        <v>5.4000000000000057</v>
      </c>
      <c r="AC18" s="30">
        <f>KEN_EN!AA18</f>
        <v>5.6999999999999886</v>
      </c>
      <c r="AD18" s="30">
        <f>KEN_EN!AB18</f>
        <v>5.8000000000000114</v>
      </c>
      <c r="AE18" s="30">
        <f>KEN_EN!AC18</f>
        <v>4.7616083398982454</v>
      </c>
      <c r="AF18" s="30">
        <f>KEN_EN!AD18</f>
        <v>5.566686594175323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449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KEN_EN!V35</f>
        <v>2010</v>
      </c>
      <c r="Y21" s="401">
        <f>KEN_EN!W35</f>
        <v>2011</v>
      </c>
      <c r="Z21" s="401">
        <f>KEN_EN!X35</f>
        <v>2012</v>
      </c>
      <c r="AA21" s="401">
        <f>KEN_EN!Y35</f>
        <v>2013</v>
      </c>
      <c r="AB21" s="401">
        <f>KEN_EN!Z35</f>
        <v>2014</v>
      </c>
      <c r="AC21" s="401">
        <f>KEN_EN!AA35</f>
        <v>2015</v>
      </c>
      <c r="AD21" s="401">
        <f>KEN_EN!AB35</f>
        <v>2016</v>
      </c>
      <c r="AE21" s="401">
        <f>KEN_EN!AC35</f>
        <v>2017</v>
      </c>
      <c r="AF21" s="401">
        <f>KEN_EN!AD35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VLOOKUP(KEN_EN!$V$6,[1]Parametres!$G$2:$M$55,7,0)</f>
        <v>Afrique de l'Est</v>
      </c>
      <c r="X22" s="30">
        <f>KEN_EN!V36</f>
        <v>11.291726696779868</v>
      </c>
      <c r="Y22" s="30">
        <f>KEN_EN!W36</f>
        <v>9.663167159264475</v>
      </c>
      <c r="Z22" s="30">
        <f>KEN_EN!X36</f>
        <v>10.454244377761214</v>
      </c>
      <c r="AA22" s="30">
        <f>KEN_EN!Y36</f>
        <v>7.6211298646751136</v>
      </c>
      <c r="AB22" s="30">
        <f>KEN_EN!Z36</f>
        <v>7.2909980098254445</v>
      </c>
      <c r="AC22" s="30">
        <f>KEN_EN!AA36</f>
        <v>8.2308928663207936</v>
      </c>
      <c r="AD22" s="30">
        <f>KEN_EN!AB36</f>
        <v>12.755787965653331</v>
      </c>
      <c r="AE22" s="30">
        <f>KEN_EN!AC36</f>
        <v>13.007144376862856</v>
      </c>
      <c r="AF22" s="30">
        <f>KEN_EN!AD36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444</v>
      </c>
      <c r="X23" s="30">
        <f>KEN_EN!V37</f>
        <v>6.0837531748016982</v>
      </c>
      <c r="Y23" s="30">
        <f>KEN_EN!W37</f>
        <v>9.0927703330882395</v>
      </c>
      <c r="Z23" s="30">
        <f>KEN_EN!X37</f>
        <v>9.2004159188312507</v>
      </c>
      <c r="AA23" s="30">
        <f>KEN_EN!Y37</f>
        <v>6.7167675045573638</v>
      </c>
      <c r="AB23" s="30">
        <f>KEN_EN!Z37</f>
        <v>7.071393516988711</v>
      </c>
      <c r="AC23" s="30">
        <f>KEN_EN!AA37</f>
        <v>7.3628088329528385</v>
      </c>
      <c r="AD23" s="30">
        <f>KEN_EN!AB37</f>
        <v>10.031100843010798</v>
      </c>
      <c r="AE23" s="30">
        <f>KEN_EN!AC37</f>
        <v>12.744276682105316</v>
      </c>
      <c r="AF23" s="30">
        <f>KEN_EN!AD37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VLOOKUP(KEN_EN!$V$6,[1]Parametres!$G$2:$M$55,3,0)</f>
        <v>Kenya</v>
      </c>
      <c r="X24" s="30">
        <f>KEN_EN!V38</f>
        <v>4.0838429309476965</v>
      </c>
      <c r="Y24" s="30">
        <f>KEN_EN!W38</f>
        <v>14.022493963847268</v>
      </c>
      <c r="Z24" s="30">
        <f>KEN_EN!X38</f>
        <v>9.3777674815520413</v>
      </c>
      <c r="AA24" s="30">
        <f>KEN_EN!Y38</f>
        <v>5.7174935703768028</v>
      </c>
      <c r="AB24" s="30">
        <f>KEN_EN!Z38</f>
        <v>6.8781549927597609</v>
      </c>
      <c r="AC24" s="30">
        <f>KEN_EN!AA38</f>
        <v>6.5821744025041511</v>
      </c>
      <c r="AD24" s="30">
        <f>KEN_EN!AB38</f>
        <v>6.2971575245624365</v>
      </c>
      <c r="AE24" s="30">
        <f>KEN_EN!AC38</f>
        <v>7.953990892870749</v>
      </c>
      <c r="AF24" s="30">
        <f>KEN_EN!AD38</f>
        <v>6.3824574219000425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450</v>
      </c>
      <c r="I26" s="31" t="s">
        <v>451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452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KEN_EN!V45</f>
        <v>2010</v>
      </c>
      <c r="Y29" s="401">
        <f>KEN_EN!W45</f>
        <v>2011</v>
      </c>
      <c r="Z29" s="401">
        <f>KEN_EN!X45</f>
        <v>2012</v>
      </c>
      <c r="AA29" s="401">
        <f>KEN_EN!Y45</f>
        <v>2013</v>
      </c>
      <c r="AB29" s="401">
        <f>KEN_EN!Z45</f>
        <v>2014</v>
      </c>
      <c r="AC29" s="401">
        <f>KEN_EN!AA45</f>
        <v>2015</v>
      </c>
      <c r="AD29" s="401">
        <f>KEN_EN!AB45</f>
        <v>2016</v>
      </c>
      <c r="AE29" s="401">
        <f>KEN_EN!AC45</f>
        <v>2017</v>
      </c>
      <c r="AF29" s="401">
        <f>KEN_EN!AD45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Kenya: Total revenue (dons exclus) en % du PIB</v>
      </c>
      <c r="X30" s="30">
        <f>KEN_EN!V46</f>
        <v>20.468300362506479</v>
      </c>
      <c r="Y30" s="30">
        <f>KEN_EN!W46</f>
        <v>19.811974235506014</v>
      </c>
      <c r="Z30" s="30">
        <f>KEN_EN!X46</f>
        <v>17.366050219010564</v>
      </c>
      <c r="AA30" s="30">
        <f>KEN_EN!Y46</f>
        <v>18.186393648676173</v>
      </c>
      <c r="AB30" s="30">
        <f>KEN_EN!Z46</f>
        <v>19.736277898721003</v>
      </c>
      <c r="AC30" s="30">
        <f>KEN_EN!AA46</f>
        <v>19.555880932417626</v>
      </c>
      <c r="AD30" s="30">
        <f>KEN_EN!AB46</f>
        <v>18.151636916325707</v>
      </c>
      <c r="AE30" s="30">
        <f>KEN_EN!AC46</f>
        <v>18.267057963776917</v>
      </c>
      <c r="AF30" s="30">
        <f>KEN_EN!AD46</f>
        <v>19.210456335250235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Kenya: dons (% du PIB)</v>
      </c>
      <c r="X31" s="30">
        <f>KEN_EN!V47</f>
        <v>3.1854295299409885</v>
      </c>
      <c r="Y31" s="30">
        <f>KEN_EN!W47</f>
        <v>1.1862526511890634</v>
      </c>
      <c r="Z31" s="30">
        <f>KEN_EN!X47</f>
        <v>1.09604502760254</v>
      </c>
      <c r="AA31" s="30">
        <f>KEN_EN!Y47</f>
        <v>1.4748238356567962</v>
      </c>
      <c r="AB31" s="30" t="str">
        <f>KEN_EN!Z47</f>
        <v>...</v>
      </c>
      <c r="AC31" s="30" t="str">
        <f>KEN_EN!AA47</f>
        <v>...</v>
      </c>
      <c r="AD31" s="30" t="str">
        <f>KEN_EN!AB47</f>
        <v>...</v>
      </c>
      <c r="AE31" s="30" t="str">
        <f>KEN_EN!AC47</f>
        <v>...</v>
      </c>
      <c r="AF31" s="30" t="str">
        <f>KEN_EN!AD47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453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KEN_EN!V57</f>
        <v>2010</v>
      </c>
      <c r="Y34" s="406">
        <f>KEN_EN!W57</f>
        <v>2011</v>
      </c>
      <c r="Z34" s="406">
        <f>KEN_EN!X57</f>
        <v>2012</v>
      </c>
      <c r="AA34" s="406">
        <f>KEN_EN!Y57</f>
        <v>2013</v>
      </c>
      <c r="AB34" s="406">
        <f>KEN_EN!Z57</f>
        <v>2014</v>
      </c>
      <c r="AC34" s="406">
        <f>KEN_EN!AA57</f>
        <v>2015</v>
      </c>
      <c r="AD34" s="406">
        <f>KEN_EN!AB57</f>
        <v>2016</v>
      </c>
      <c r="AE34" s="406">
        <f>KEN_EN!AC57</f>
        <v>2017</v>
      </c>
      <c r="AF34" s="406">
        <f>KEN_EN!AD57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VLOOKUP(KEN_EN!$V$6,[1]Parametres!$G$2:$M$55,3,0)</f>
        <v>Kenya</v>
      </c>
      <c r="X35" s="407">
        <f>KEN_EN!V58</f>
        <v>-5.8125655100983913</v>
      </c>
      <c r="Y35" s="30">
        <f>KEN_EN!W58</f>
        <v>-4.1123613508075358</v>
      </c>
      <c r="Z35" s="30">
        <f>KEN_EN!X58</f>
        <v>-4.1277372341607146</v>
      </c>
      <c r="AA35" s="30">
        <f>KEN_EN!Y58</f>
        <v>-4.7799890942109302</v>
      </c>
      <c r="AB35" s="30">
        <f>KEN_EN!Z58</f>
        <v>-5.8972713914379105</v>
      </c>
      <c r="AC35" s="30">
        <f>KEN_EN!AA58</f>
        <v>-8.5533703556451854</v>
      </c>
      <c r="AD35" s="30">
        <f>KEN_EN!AB58</f>
        <v>-8.2349206361980993</v>
      </c>
      <c r="AE35" s="30">
        <f>KEN_EN!AC58</f>
        <v>-9.2644272021646401</v>
      </c>
      <c r="AF35" s="30">
        <f>KEN_EN!AD58</f>
        <v>-7.60950254811676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VLOOKUP(KEN_EN!$V$6,[1]Parametres!$G$2:$M$55,7,0)</f>
        <v>Afrique de l'Est</v>
      </c>
      <c r="X36" s="30">
        <f>KEN_EN!V59</f>
        <v>-2.4769713283778971</v>
      </c>
      <c r="Y36" s="30">
        <f>KEN_EN!W59</f>
        <v>-1.9946103835069846</v>
      </c>
      <c r="Z36" s="30">
        <f>KEN_EN!X59</f>
        <v>-2.1397653847220899</v>
      </c>
      <c r="AA36" s="30">
        <f>KEN_EN!Y59</f>
        <v>-3.5811402115547515</v>
      </c>
      <c r="AB36" s="30">
        <f>KEN_EN!Z59</f>
        <v>-2.0961726177522357</v>
      </c>
      <c r="AC36" s="30">
        <f>KEN_EN!AA59</f>
        <v>-3.7877873229946553</v>
      </c>
      <c r="AD36" s="30">
        <f>KEN_EN!AB59</f>
        <v>-4.3681643261161067</v>
      </c>
      <c r="AE36" s="30">
        <f>KEN_EN!AC59</f>
        <v>-5.0433234109743452</v>
      </c>
      <c r="AF36" s="30">
        <f>KEN_EN!AD59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444</v>
      </c>
      <c r="X37" s="30">
        <f>KEN_EN!V60</f>
        <v>-2.5351461881264599</v>
      </c>
      <c r="Y37" s="30">
        <f>KEN_EN!W60</f>
        <v>-2.8532763043190541</v>
      </c>
      <c r="Z37" s="30">
        <f>KEN_EN!X60</f>
        <v>-2.4952813409494632</v>
      </c>
      <c r="AA37" s="30">
        <f>KEN_EN!Y60</f>
        <v>-4.2909257871968771</v>
      </c>
      <c r="AB37" s="30">
        <f>KEN_EN!Z60</f>
        <v>-5.2450513756604664</v>
      </c>
      <c r="AC37" s="30">
        <f>KEN_EN!AA60</f>
        <v>-6.8396374045021577</v>
      </c>
      <c r="AD37" s="30">
        <f>KEN_EN!AB60</f>
        <v>-6.7897558672271572</v>
      </c>
      <c r="AE37" s="30">
        <f>KEN_EN!AC60</f>
        <v>-5.3419245039468946</v>
      </c>
      <c r="AF37" s="30">
        <f>KEN_EN!AD60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454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KEN_EN!V66</f>
        <v>2010</v>
      </c>
      <c r="Y41" s="401">
        <f>KEN_EN!W66</f>
        <v>2011</v>
      </c>
      <c r="Z41" s="401">
        <f>KEN_EN!X66</f>
        <v>2012</v>
      </c>
      <c r="AA41" s="401">
        <f>KEN_EN!Y66</f>
        <v>2013</v>
      </c>
      <c r="AB41" s="401">
        <f>KEN_EN!Z66</f>
        <v>2014</v>
      </c>
      <c r="AC41" s="401">
        <f>KEN_EN!AA66</f>
        <v>2015</v>
      </c>
      <c r="AD41" s="401">
        <f>KEN_EN!AB66</f>
        <v>2016</v>
      </c>
      <c r="AE41" s="401">
        <f>KEN_EN!AC66</f>
        <v>2017</v>
      </c>
      <c r="AF41" s="401">
        <f>KEN_EN!AD66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VLOOKUP(KEN_EN!$V$6,[1]Parametres!$G$2:$M$55,3,0)</f>
        <v>Kenya</v>
      </c>
      <c r="X42" s="30">
        <f>KEN_EN!V67</f>
        <v>-5.9159828768970248</v>
      </c>
      <c r="Y42" s="30">
        <f>KEN_EN!W67</f>
        <v>-9.211473232834825</v>
      </c>
      <c r="Z42" s="30">
        <f>KEN_EN!X67</f>
        <v>-6.9691099117082373</v>
      </c>
      <c r="AA42" s="30">
        <f>KEN_EN!Y67</f>
        <v>-8.7883484227977924</v>
      </c>
      <c r="AB42" s="30">
        <f>KEN_EN!Z67</f>
        <v>-10.379832334087931</v>
      </c>
      <c r="AC42" s="30">
        <f>KEN_EN!AA67</f>
        <v>-6.7258559698382552</v>
      </c>
      <c r="AD42" s="30">
        <f>KEN_EN!AB67</f>
        <v>-5.1797415590411378</v>
      </c>
      <c r="AE42" s="30">
        <f>KEN_EN!AC67</f>
        <v>-7.040605690230846</v>
      </c>
      <c r="AF42" s="30">
        <f>KEN_EN!AD67</f>
        <v>-5.5639481207181207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VLOOKUP(KEN_EN!$V$6,[1]Parametres!$G$2:$M$55,7,0)</f>
        <v>Afrique de l'Est</v>
      </c>
      <c r="X43" s="30">
        <f>KEN_EN!V68</f>
        <v>1.0952625380251177</v>
      </c>
      <c r="Y43" s="30">
        <f>KEN_EN!W68</f>
        <v>0.43870560729340546</v>
      </c>
      <c r="Z43" s="30">
        <f>KEN_EN!X68</f>
        <v>0.83862845475643244</v>
      </c>
      <c r="AA43" s="30">
        <f>KEN_EN!Y68</f>
        <v>0.63846874097446493</v>
      </c>
      <c r="AB43" s="30">
        <f>KEN_EN!Z68</f>
        <v>-1.4288240265291015</v>
      </c>
      <c r="AC43" s="30">
        <f>KEN_EN!AA68</f>
        <v>-4.1378174476310043</v>
      </c>
      <c r="AD43" s="30">
        <f>KEN_EN!AB68</f>
        <v>-1.65008912206194</v>
      </c>
      <c r="AE43" s="30">
        <f>KEN_EN!AC68</f>
        <v>-1.0107164405632987</v>
      </c>
      <c r="AF43" s="30">
        <f>KEN_EN!AD68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444</v>
      </c>
      <c r="X44" s="30">
        <f>KEN_EN!V69</f>
        <v>0.14412739537383823</v>
      </c>
      <c r="Y44" s="30">
        <f>KEN_EN!W69</f>
        <v>-0.70562396698650764</v>
      </c>
      <c r="Z44" s="30">
        <f>KEN_EN!X69</f>
        <v>-0.95029626522309052</v>
      </c>
      <c r="AA44" s="30">
        <f>KEN_EN!Y69</f>
        <v>-2.7147974499073402</v>
      </c>
      <c r="AB44" s="30">
        <f>KEN_EN!Z69</f>
        <v>-4.7219942609451016</v>
      </c>
      <c r="AC44" s="30">
        <f>KEN_EN!AA69</f>
        <v>-6.6498828808505399</v>
      </c>
      <c r="AD44" s="30">
        <f>KEN_EN!AB69</f>
        <v>-5.6083609683609827</v>
      </c>
      <c r="AE44" s="30">
        <f>KEN_EN!AC69</f>
        <v>-4.4175508563523032</v>
      </c>
      <c r="AF44" s="30">
        <f>KEN_EN!AD69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455</v>
      </c>
      <c r="X48" s="30">
        <f>KEN_EN!V86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456</v>
      </c>
      <c r="X50" s="30">
        <f>KEN_EN!V87</f>
        <v>32.938856398551849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457</v>
      </c>
      <c r="X51" s="30">
        <f>KEN_EN!V88</f>
        <v>0.86435677566494473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458</v>
      </c>
      <c r="X52" s="30">
        <f>KEN_EN!V89</f>
        <v>11.362675256841657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459</v>
      </c>
      <c r="X53" s="30">
        <f>KEN_EN!V90</f>
        <v>1.9813610100901631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47</v>
      </c>
      <c r="X54" s="30">
        <f>KEN_EN!V91</f>
        <v>5.2987594986006386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460</v>
      </c>
      <c r="X55" s="30">
        <f>KEN_EN!V92</f>
        <v>9.9398886218742284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461</v>
      </c>
      <c r="X56" s="30">
        <f>KEN_EN!V93</f>
        <v>10.416692073813602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462</v>
      </c>
      <c r="X57" s="30">
        <f>KEN_EN!V94</f>
        <v>18.213271419561412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463</v>
      </c>
      <c r="X58" s="30">
        <f>KEN_EN!V95</f>
        <v>4.8954297401370672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464</v>
      </c>
      <c r="X59" s="30">
        <f>KEN_EN!V96</f>
        <v>1.4333697129164538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465</v>
      </c>
      <c r="Z62" s="3">
        <f>KEN_EN!V86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VLOOKUP(KEN_EN!$V$6,[1]Parametres!$G$2:$M$55,3,0)</f>
        <v>Kenya</v>
      </c>
      <c r="Y63" s="145" t="str">
        <f>VLOOKUP(KEN_EN!$V$6,[1]Parametres!$G$2:$M$55,7,0)</f>
        <v>Afrique de l'Est</v>
      </c>
      <c r="Z63" s="395" t="s">
        <v>444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466</v>
      </c>
      <c r="X64" s="30">
        <f>KEN_EN!V101</f>
        <v>2.0367110229482677</v>
      </c>
      <c r="Y64" s="30">
        <f>KEN_EN!W101</f>
        <v>2.3990139927401706</v>
      </c>
      <c r="Z64" s="30">
        <f>KEN_EN!X101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467</v>
      </c>
      <c r="X65" s="30">
        <f>KEN_EN!V102</f>
        <v>53.510615413553637</v>
      </c>
      <c r="Y65" s="30">
        <f>KEN_EN!W102</f>
        <v>46.888136766687182</v>
      </c>
      <c r="Z65" s="30">
        <f>KEN_EN!X102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468</v>
      </c>
      <c r="X66" s="30">
        <f>KEN_EN!V103</f>
        <v>2.6965455418449138</v>
      </c>
      <c r="Y66" s="30">
        <f>KEN_EN!W103</f>
        <v>9.5758493073291966</v>
      </c>
      <c r="Z66" s="30">
        <f>KEN_EN!X103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469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470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471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472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KEN_EN!V253</f>
        <v>2009</v>
      </c>
      <c r="Y89" s="401">
        <f>KEN_EN!W253</f>
        <v>2010</v>
      </c>
      <c r="Z89" s="401">
        <f>KEN_EN!X253</f>
        <v>2011</v>
      </c>
      <c r="AA89" s="401">
        <f>KEN_EN!Y253</f>
        <v>2012</v>
      </c>
      <c r="AB89" s="401">
        <f>KEN_EN!Z253</f>
        <v>2013</v>
      </c>
      <c r="AC89" s="401">
        <f>KEN_EN!AA253</f>
        <v>2014</v>
      </c>
      <c r="AD89" s="401">
        <f>KEN_EN!AB253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VLOOKUP(KEN_EN!$V$6,[1]Parametres!$G$2:$M$55,3,0)</f>
        <v>Kenya</v>
      </c>
      <c r="X90" s="397" t="str">
        <f>KEN_EN!V254</f>
        <v>...</v>
      </c>
      <c r="Y90" s="397">
        <f>KEN_EN!W254</f>
        <v>0.53026006004127546</v>
      </c>
      <c r="Z90" s="397">
        <f>KEN_EN!X254</f>
        <v>0.53645279041369032</v>
      </c>
      <c r="AA90" s="397">
        <f>KEN_EN!Y254</f>
        <v>0.54108150313450765</v>
      </c>
      <c r="AB90" s="397">
        <f>KEN_EN!Z254</f>
        <v>0.54606676120754127</v>
      </c>
      <c r="AC90" s="397">
        <f>KEN_EN!AA254</f>
        <v>0.55038146159087187</v>
      </c>
      <c r="AD90" s="397">
        <f>KEN_EN!AB254</f>
        <v>0.55467851843602767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473</v>
      </c>
      <c r="X91" s="397" t="str">
        <f>KEN_EN!V255</f>
        <v>...</v>
      </c>
      <c r="Y91" s="397">
        <f>KEN_EN!W255</f>
        <v>0.50406009170064159</v>
      </c>
      <c r="Z91" s="397">
        <f>KEN_EN!X255</f>
        <v>0.51012899499363706</v>
      </c>
      <c r="AA91" s="397">
        <f>KEN_EN!Y255</f>
        <v>0.51684148732905333</v>
      </c>
      <c r="AB91" s="397">
        <f>KEN_EN!Z255</f>
        <v>0.52204324106201472</v>
      </c>
      <c r="AC91" s="397">
        <f>KEN_EN!AA255</f>
        <v>0.52597582198842563</v>
      </c>
      <c r="AD91" s="397">
        <f>KEN_EN!AB255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"&amp;KEN_EN!T277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VLOOKUP(KEN_EN!$V$6,[1]Parametres!$G$2:$M$55,3,0)</f>
        <v>Kenya</v>
      </c>
      <c r="Y95" s="395" t="s">
        <v>444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474</v>
      </c>
      <c r="X96" s="407" t="str">
        <f>KEN_EN!V277</f>
        <v>...</v>
      </c>
      <c r="Y96" s="407" t="str">
        <f>KEN_EN!W277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475</v>
      </c>
      <c r="X97" s="407">
        <f>KEN_EN!V278</f>
        <v>48.546930456478194</v>
      </c>
      <c r="Y97" s="407" t="str">
        <f>KEN_EN!W278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476</v>
      </c>
      <c r="X98" s="407">
        <f>KEN_EN!V279</f>
        <v>7.7538039849597649</v>
      </c>
      <c r="Y98" s="407" t="str">
        <f>KEN_EN!W279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KEN_EN!W281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VLOOKUP(KEN_EN!$V$6,[1]Parametres!$G$2:$M$55,3,0)</f>
        <v>Kenya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477</v>
      </c>
      <c r="X103" s="414">
        <f>KEN_EN!W283</f>
        <v>26.317684689526189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478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479</v>
      </c>
      <c r="X104" s="414">
        <f>KEN_EN!W284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481</v>
      </c>
      <c r="X105" s="414">
        <f>KEN_EN!W285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482</v>
      </c>
      <c r="X106" s="414">
        <f>KEN_EN!W286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483</v>
      </c>
      <c r="G107" s="37"/>
      <c r="H107" s="37"/>
      <c r="I107" s="37"/>
      <c r="J107" s="37"/>
      <c r="K107" s="37"/>
      <c r="L107" s="37"/>
      <c r="W107" s="380" t="s">
        <v>484</v>
      </c>
      <c r="X107" s="414">
        <f>KEN_EN!W287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485</v>
      </c>
      <c r="C108" s="41"/>
      <c r="D108" s="41"/>
      <c r="E108" s="41"/>
      <c r="F108" s="41"/>
      <c r="G108" s="41"/>
      <c r="H108" s="41"/>
      <c r="J108" s="42" t="s">
        <v>486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487</v>
      </c>
      <c r="C109" s="44"/>
      <c r="D109" s="44"/>
      <c r="E109" s="416"/>
      <c r="F109" s="417" t="s">
        <v>488</v>
      </c>
      <c r="G109" s="417" t="s">
        <v>489</v>
      </c>
      <c r="H109" s="417" t="s">
        <v>490</v>
      </c>
      <c r="J109" s="47" t="s">
        <v>487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490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491</v>
      </c>
      <c r="C110" s="53"/>
      <c r="D110" s="53"/>
      <c r="E110" s="54"/>
      <c r="F110" s="55"/>
      <c r="G110" s="55"/>
      <c r="H110" s="55"/>
      <c r="I110" s="56"/>
      <c r="J110" s="421" t="s">
        <v>492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VLOOKUP(KEN_EN!B111,[1]Parametres!$H$2:$M$55,2,0)</f>
        <v>Cameroun</v>
      </c>
      <c r="C111" s="60"/>
      <c r="D111" s="60"/>
      <c r="E111" s="61"/>
      <c r="F111" s="62">
        <f>KEN_EN!F111</f>
        <v>38</v>
      </c>
      <c r="G111" s="62">
        <f>KEN_EN!G111</f>
        <v>37</v>
      </c>
      <c r="H111" s="63" t="str">
        <f>IF(F111&lt;G111,KEN_EN!$S$4,IF(F111=G111,KEN_EN!$T$4,KEN_EN!$U$4))</f>
        <v>▼</v>
      </c>
      <c r="I111" s="56"/>
      <c r="J111" s="59" t="str">
        <f>VLOOKUP(KEN_EN!J111,[1]Parametres!$H$2:$M$55,2,0)</f>
        <v>Angola</v>
      </c>
      <c r="K111" s="60"/>
      <c r="L111" s="60"/>
      <c r="M111" s="61"/>
      <c r="N111" s="62">
        <f>KEN_EN!N111</f>
        <v>40</v>
      </c>
      <c r="O111" s="62">
        <f>KEN_EN!O111</f>
        <v>42</v>
      </c>
      <c r="P111" s="63" t="str">
        <f>IF(N111&lt;O111,KEN_EN!$S$4,IF(N111=O111,KEN_EN!$T$4,KEN_EN!$U$4))</f>
        <v>▲</v>
      </c>
      <c r="W111" s="394" t="e">
        <f>"Graphique 12:  Sector financier " &amp;KEN_EN!#REF!</f>
        <v>#REF!</v>
      </c>
      <c r="X111" s="422" t="s">
        <v>493</v>
      </c>
      <c r="Y111" s="423" t="str">
        <f>VLOOKUP(KEN_EN!$V$6,[1]Parametres!$G$2:$M$55,3,0)</f>
        <v>Kenya</v>
      </c>
      <c r="Z111" s="422" t="s">
        <v>494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VLOOKUP(KEN_EN!B112,[1]Parametres!$H$2:$M$55,2,0)</f>
        <v>République Centrafricaine</v>
      </c>
      <c r="C112" s="425"/>
      <c r="D112" s="425"/>
      <c r="E112" s="61"/>
      <c r="F112" s="62">
        <f>KEN_EN!F112</f>
        <v>50</v>
      </c>
      <c r="G112" s="62">
        <f>KEN_EN!G112</f>
        <v>50</v>
      </c>
      <c r="H112" s="63" t="str">
        <f>IF(F112&lt;G112,KEN_EN!$S$4,IF(F112=G112,KEN_EN!$T$4,KEN_EN!$U$4))</f>
        <v>►</v>
      </c>
      <c r="I112" s="56"/>
      <c r="J112" s="59" t="str">
        <f>VLOOKUP(KEN_EN!J112,[1]Parametres!$H$2:$M$55,2,0)</f>
        <v>Botswana</v>
      </c>
      <c r="K112" s="60"/>
      <c r="L112" s="60"/>
      <c r="M112" s="61"/>
      <c r="N112" s="62">
        <f>KEN_EN!N112</f>
        <v>5</v>
      </c>
      <c r="O112" s="62">
        <f>KEN_EN!O112</f>
        <v>5</v>
      </c>
      <c r="P112" s="63" t="str">
        <f>IF(N112&lt;O112,KEN_EN!$S$4,IF(N112=O112,KEN_EN!$T$4,KEN_EN!$U$4))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VLOOKUP(KEN_EN!B113,[1]Parametres!$H$2:$M$55,2,0)</f>
        <v>Tchad</v>
      </c>
      <c r="C113" s="60"/>
      <c r="D113" s="60"/>
      <c r="E113" s="61"/>
      <c r="F113" s="62">
        <f>KEN_EN!F113</f>
        <v>47</v>
      </c>
      <c r="G113" s="62">
        <f>KEN_EN!G113</f>
        <v>48</v>
      </c>
      <c r="H113" s="63" t="str">
        <f>IF(F113&lt;G113,KEN_EN!$S$4,IF(F113=G113,KEN_EN!$T$4,KEN_EN!$U$4))</f>
        <v>▲</v>
      </c>
      <c r="I113" s="56"/>
      <c r="J113" s="59" t="str">
        <f>VLOOKUP(KEN_EN!J113,[1]Parametres!$H$2:$M$55,2,0)</f>
        <v>Lesotho</v>
      </c>
      <c r="K113" s="60"/>
      <c r="L113" s="60"/>
      <c r="M113" s="61"/>
      <c r="N113" s="62">
        <f>KEN_EN!N113</f>
        <v>22</v>
      </c>
      <c r="O113" s="62">
        <f>KEN_EN!O113</f>
        <v>23</v>
      </c>
      <c r="P113" s="63" t="str">
        <f>IF(N113&lt;O113,KEN_EN!$S$4,IF(N113=O113,KEN_EN!$T$4,KEN_EN!$U$4))</f>
        <v>▲</v>
      </c>
      <c r="V113" s="396"/>
      <c r="W113" s="3" t="s">
        <v>495</v>
      </c>
      <c r="X113" s="401" t="e">
        <f>KEN_EN!#REF!</f>
        <v>#REF!</v>
      </c>
      <c r="Y113" s="401" t="e">
        <f>KEN_EN!#REF!</f>
        <v>#REF!</v>
      </c>
      <c r="Z113" s="401" t="e">
        <f>KEN_EN!#REF!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VLOOKUP(KEN_EN!B114,[1]Parametres!$H$2:$M$55,2,0)</f>
        <v xml:space="preserve">Rép. Démocratique du Congo </v>
      </c>
      <c r="C114" s="60"/>
      <c r="D114" s="60"/>
      <c r="E114" s="61"/>
      <c r="F114" s="62">
        <f>KEN_EN!F114</f>
        <v>49</v>
      </c>
      <c r="G114" s="62">
        <f>KEN_EN!G114</f>
        <v>49</v>
      </c>
      <c r="H114" s="63" t="str">
        <f>IF(F114&lt;G114,KEN_EN!$S$4,IF(F114=G114,KEN_EN!$T$4,KEN_EN!$U$4))</f>
        <v>►</v>
      </c>
      <c r="I114" s="56"/>
      <c r="J114" s="59" t="str">
        <f>VLOOKUP(KEN_EN!J114,[1]Parametres!$H$2:$M$55,2,0)</f>
        <v>Madagascar</v>
      </c>
      <c r="K114" s="60"/>
      <c r="L114" s="60"/>
      <c r="M114" s="61"/>
      <c r="N114" s="62">
        <f>KEN_EN!N114</f>
        <v>24</v>
      </c>
      <c r="O114" s="62">
        <f>KEN_EN!O114</f>
        <v>20</v>
      </c>
      <c r="P114" s="63" t="str">
        <f>IF(N114&lt;O114,KEN_EN!$S$4,IF(N114=O114,KEN_EN!$T$4,KEN_EN!$U$4))</f>
        <v>▼</v>
      </c>
      <c r="V114" s="396"/>
      <c r="W114" s="3" t="s">
        <v>496</v>
      </c>
      <c r="X114" s="401" t="e">
        <f>KEN_EN!#REF!</f>
        <v>#REF!</v>
      </c>
      <c r="Y114" s="401" t="e">
        <f>KEN_EN!#REF!</f>
        <v>#REF!</v>
      </c>
      <c r="Z114" s="401" t="e">
        <f>KEN_EN!#REF!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VLOOKUP(KEN_EN!B115,[1]Parametres!$H$2:$M$55,2,0)</f>
        <v>Congo</v>
      </c>
      <c r="C115" s="60"/>
      <c r="D115" s="60"/>
      <c r="E115" s="61"/>
      <c r="F115" s="62">
        <f>KEN_EN!F115</f>
        <v>45</v>
      </c>
      <c r="G115" s="62">
        <f>KEN_EN!G115</f>
        <v>47</v>
      </c>
      <c r="H115" s="63" t="str">
        <f>IF(F115&lt;G115,KEN_EN!$S$4,IF(F115=G115,KEN_EN!$T$4,KEN_EN!$U$4))</f>
        <v>▲</v>
      </c>
      <c r="I115" s="56"/>
      <c r="J115" s="59" t="str">
        <f>VLOOKUP(KEN_EN!J115,[1]Parametres!$H$2:$M$55,2,0)</f>
        <v>Malawi</v>
      </c>
      <c r="K115" s="425"/>
      <c r="L115" s="425"/>
      <c r="M115" s="61"/>
      <c r="N115" s="62">
        <f>KEN_EN!N115</f>
        <v>21</v>
      </c>
      <c r="O115" s="62">
        <f>KEN_EN!O115</f>
        <v>24</v>
      </c>
      <c r="P115" s="63" t="str">
        <f>IF(N115&lt;O115,KEN_EN!$S$4,IF(N115=O115,KEN_EN!$T$4,KEN_EN!$U$4))</f>
        <v>▲</v>
      </c>
      <c r="V115" s="396"/>
      <c r="W115" s="3" t="s">
        <v>497</v>
      </c>
      <c r="X115" s="401" t="e">
        <f>KEN_EN!#REF!</f>
        <v>#REF!</v>
      </c>
      <c r="Y115" s="401" t="e">
        <f>KEN_EN!#REF!</f>
        <v>#REF!</v>
      </c>
      <c r="Z115" s="401" t="e">
        <f>KEN_EN!#REF!</f>
        <v>#REF!</v>
      </c>
      <c r="AK115" s="3" t="s">
        <v>498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VLOOKUP(KEN_EN!B116,[1]Parametres!$H$2:$M$55,2,0)</f>
        <v>Guinée Equatoriale</v>
      </c>
      <c r="C116" s="60"/>
      <c r="D116" s="60"/>
      <c r="E116" s="61"/>
      <c r="F116" s="62">
        <f>KEN_EN!F116</f>
        <v>46</v>
      </c>
      <c r="G116" s="62">
        <f>KEN_EN!G116</f>
        <v>44</v>
      </c>
      <c r="H116" s="63" t="str">
        <f>IF(F116&lt;G116,KEN_EN!$S$4,IF(F116=G116,KEN_EN!$T$4,KEN_EN!$U$4))</f>
        <v>▼</v>
      </c>
      <c r="I116" s="56"/>
      <c r="J116" s="59" t="str">
        <f>VLOOKUP(KEN_EN!J116,[1]Parametres!$H$2:$M$55,2,0)</f>
        <v>Maurice</v>
      </c>
      <c r="K116" s="60"/>
      <c r="L116" s="60"/>
      <c r="M116" s="61"/>
      <c r="N116" s="62">
        <f>KEN_EN!N116</f>
        <v>1</v>
      </c>
      <c r="O116" s="62">
        <f>KEN_EN!O116</f>
        <v>1</v>
      </c>
      <c r="P116" s="63" t="str">
        <f>IF(N116&lt;O116,KEN_EN!$S$4,IF(N116=O116,KEN_EN!$T$4,KEN_EN!$U$4))</f>
        <v>►</v>
      </c>
      <c r="V116" s="396"/>
      <c r="W116" s="3" t="s">
        <v>499</v>
      </c>
      <c r="X116" s="401" t="e">
        <f>KEN_EN!#REF!</f>
        <v>#REF!</v>
      </c>
      <c r="Y116" s="401" t="e">
        <f>KEN_EN!#REF!</f>
        <v>#REF!</v>
      </c>
      <c r="Z116" s="401" t="e">
        <f>KEN_EN!#REF!</f>
        <v>#REF!</v>
      </c>
      <c r="AK116" s="3" t="s">
        <v>500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VLOOKUP(KEN_EN!B117,[1]Parametres!$H$2:$M$55,2,0)</f>
        <v>Gabon</v>
      </c>
      <c r="C117" s="60"/>
      <c r="D117" s="60"/>
      <c r="E117" s="61"/>
      <c r="F117" s="62">
        <f>KEN_EN!F117</f>
        <v>37</v>
      </c>
      <c r="G117" s="62">
        <f>KEN_EN!G117</f>
        <v>40</v>
      </c>
      <c r="H117" s="63" t="str">
        <f>IF(F117&lt;G117,KEN_EN!$S$4,IF(F117=G117,KEN_EN!$T$4,KEN_EN!$U$4))</f>
        <v>▲</v>
      </c>
      <c r="I117" s="56"/>
      <c r="J117" s="59" t="str">
        <f>VLOOKUP(KEN_EN!J117,[1]Parametres!$H$2:$M$55,2,0)</f>
        <v>Mozambique</v>
      </c>
      <c r="K117" s="60"/>
      <c r="L117" s="60"/>
      <c r="M117" s="61"/>
      <c r="N117" s="62">
        <f>KEN_EN!N117</f>
        <v>18</v>
      </c>
      <c r="O117" s="62">
        <f>KEN_EN!O117</f>
        <v>21</v>
      </c>
      <c r="P117" s="63" t="str">
        <f>IF(N117&lt;O117,KEN_EN!$S$4,IF(N117=O117,KEN_EN!$T$4,KEN_EN!$U$4))</f>
        <v>▲</v>
      </c>
      <c r="V117" s="396"/>
      <c r="W117" s="3" t="s">
        <v>501</v>
      </c>
      <c r="X117" s="401" t="e">
        <f>KEN_EN!#REF!</f>
        <v>#REF!</v>
      </c>
      <c r="Y117" s="401" t="e">
        <f>KEN_EN!#REF!</f>
        <v>#REF!</v>
      </c>
      <c r="Z117" s="401" t="e">
        <f>KEN_EN!#REF!</f>
        <v>#REF!</v>
      </c>
      <c r="AK117" s="3" t="s">
        <v>502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VLOOKUP(KEN_EN!J118,[1]Parametres!$H$2:$M$55,2,0)</f>
        <v>Namibie</v>
      </c>
      <c r="K118" s="60"/>
      <c r="L118" s="60"/>
      <c r="M118" s="61"/>
      <c r="N118" s="62">
        <f>KEN_EN!N118</f>
        <v>7</v>
      </c>
      <c r="O118" s="62">
        <f>KEN_EN!O118</f>
        <v>7</v>
      </c>
      <c r="P118" s="63" t="str">
        <f>IF(N118&lt;O118,KEN_EN!$S$4,IF(N118=O118,KEN_EN!$T$4,KEN_EN!$U$4))</f>
        <v>►</v>
      </c>
      <c r="AK118" s="3" t="s">
        <v>503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504</v>
      </c>
      <c r="C119" s="65"/>
      <c r="D119" s="65"/>
      <c r="E119" s="66"/>
      <c r="F119" s="67"/>
      <c r="G119" s="67"/>
      <c r="H119" s="67"/>
      <c r="I119" s="56"/>
      <c r="J119" s="59" t="str">
        <f>VLOOKUP(KEN_EN!J119,[1]Parametres!$H$2:$M$55,2,0)</f>
        <v>Afrique du Sud</v>
      </c>
      <c r="K119" s="60"/>
      <c r="L119" s="60"/>
      <c r="M119" s="61"/>
      <c r="N119" s="62">
        <f>KEN_EN!N119</f>
        <v>2</v>
      </c>
      <c r="O119" s="62">
        <f>KEN_EN!O119</f>
        <v>2</v>
      </c>
      <c r="P119" s="63" t="str">
        <f>IF(N119&lt;O119,KEN_EN!$S$4,IF(N119=O119,KEN_EN!$T$4,KEN_EN!$U$4))</f>
        <v>►</v>
      </c>
      <c r="AK119" s="3" t="s">
        <v>505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VLOOKUP(KEN_EN!B120,[1]Parametres!$H$2:$M$55,2,0)</f>
        <v>Burundi</v>
      </c>
      <c r="C120" s="60"/>
      <c r="D120" s="60"/>
      <c r="E120" s="61"/>
      <c r="F120" s="62">
        <f>KEN_EN!F120</f>
        <v>45</v>
      </c>
      <c r="G120" s="62">
        <f>KEN_EN!G120</f>
        <v>39</v>
      </c>
      <c r="H120" s="63" t="str">
        <f>IF(F120&lt;G120,KEN_EN!$S$4,IF(F120=G120,KEN_EN!$T$4,KEN_EN!$U$4))</f>
        <v>▼</v>
      </c>
      <c r="I120" s="56"/>
      <c r="J120" s="59" t="str">
        <f>VLOOKUP(KEN_EN!J120,[1]Parametres!$H$2:$M$55,2,0)</f>
        <v>Swaziland</v>
      </c>
      <c r="K120" s="60"/>
      <c r="L120" s="60"/>
      <c r="M120" s="61"/>
      <c r="N120" s="62">
        <f>KEN_EN!N120</f>
        <v>15</v>
      </c>
      <c r="O120" s="62">
        <f>KEN_EN!O120</f>
        <v>16</v>
      </c>
      <c r="P120" s="63" t="str">
        <f>IF(N120&lt;O120,KEN_EN!$S$4,IF(N120=O120,KEN_EN!$T$4,KEN_EN!$U$4))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VLOOKUP(KEN_EN!B121,[1]Parametres!$H$2:$M$55,2,0)</f>
        <v>Comores</v>
      </c>
      <c r="C121" s="60"/>
      <c r="D121" s="60"/>
      <c r="E121" s="61"/>
      <c r="F121" s="62">
        <f>KEN_EN!F121</f>
        <v>30</v>
      </c>
      <c r="G121" s="62">
        <f>KEN_EN!G121</f>
        <v>33</v>
      </c>
      <c r="H121" s="427" t="str">
        <f>IF(F121&lt;G121,KEN_EN!$S$4,IF(F121=G121,KEN_EN!$T$4,KEN_EN!$U$4))</f>
        <v>▲</v>
      </c>
      <c r="I121" s="56"/>
      <c r="J121" s="59" t="str">
        <f>VLOOKUP(KEN_EN!J121,[1]Parametres!$H$2:$M$55,2,0)</f>
        <v>Zambie</v>
      </c>
      <c r="K121" s="60"/>
      <c r="L121" s="60"/>
      <c r="M121" s="61"/>
      <c r="N121" s="62">
        <f>KEN_EN!N121</f>
        <v>8</v>
      </c>
      <c r="O121" s="62">
        <f>KEN_EN!O121</f>
        <v>8</v>
      </c>
      <c r="P121" s="63" t="str">
        <f>IF(N121&lt;O121,KEN_EN!$S$4,IF(N121=O121,KEN_EN!$T$4,KEN_EN!$U$4))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VLOOKUP(KEN_EN!B122,[1]Parametres!$H$2:$M$55,2,0)</f>
        <v>Djibouti</v>
      </c>
      <c r="C122" s="60"/>
      <c r="D122" s="60"/>
      <c r="E122" s="61"/>
      <c r="F122" s="62">
        <f>KEN_EN!F122</f>
        <v>37</v>
      </c>
      <c r="G122" s="62">
        <f>KEN_EN!G122</f>
        <v>40</v>
      </c>
      <c r="H122" s="427" t="str">
        <f>IF(F122&lt;G122,KEN_EN!$S$4,IF(F122=G122,KEN_EN!$T$4,KEN_EN!$U$4))</f>
        <v>▲</v>
      </c>
      <c r="I122" s="56"/>
      <c r="J122" s="59" t="str">
        <f>VLOOKUP(KEN_EN!J122,[1]Parametres!$H$2:$M$55,2,0)</f>
        <v>Zimbabwe</v>
      </c>
      <c r="K122" s="60"/>
      <c r="L122" s="60"/>
      <c r="M122" s="61"/>
      <c r="N122" s="62">
        <f>KEN_EN!N122</f>
        <v>38</v>
      </c>
      <c r="O122" s="62">
        <f>KEN_EN!O122</f>
        <v>41</v>
      </c>
      <c r="P122" s="63" t="str">
        <f>IF(N122&lt;O122,KEN_EN!$S$4,IF(N122=O122,KEN_EN!$T$4,KEN_EN!$U$4))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VLOOKUP(KEN_EN!B123,[1]Parametres!$H$2:$M$55,2,0)</f>
        <v>Erythrée</v>
      </c>
      <c r="C123" s="60"/>
      <c r="D123" s="60"/>
      <c r="E123" s="61"/>
      <c r="F123" s="62">
        <f>KEN_EN!F123</f>
        <v>46</v>
      </c>
      <c r="G123" s="62">
        <f>KEN_EN!G123</f>
        <v>48</v>
      </c>
      <c r="H123" s="427" t="str">
        <f>IF(F123&lt;G123,KEN_EN!$S$4,IF(F123=G123,KEN_EN!$T$4,KEN_EN!$U$4))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VLOOKUP(KEN_EN!B124,[1]Parametres!$H$2:$M$55,2,0)</f>
        <v>Ethiopie</v>
      </c>
      <c r="C124" s="60"/>
      <c r="D124" s="60"/>
      <c r="E124" s="61"/>
      <c r="F124" s="62">
        <f>KEN_EN!F124</f>
        <v>9</v>
      </c>
      <c r="G124" s="62">
        <f>KEN_EN!G124</f>
        <v>13</v>
      </c>
      <c r="H124" s="427" t="str">
        <f>IF(F124&lt;G124,KEN_EN!$S$4,IF(F124=G124,KEN_EN!$T$4,KEN_EN!$U$4))</f>
        <v>▲</v>
      </c>
      <c r="I124" s="56"/>
      <c r="J124" s="426" t="s">
        <v>506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VLOOKUP(KEN_EN!B125,[1]Parametres!$H$2:$M$55,2,0)</f>
        <v>Kenya</v>
      </c>
      <c r="C125" s="60"/>
      <c r="D125" s="60"/>
      <c r="E125" s="61"/>
      <c r="F125" s="62">
        <f>KEN_EN!F125</f>
        <v>10</v>
      </c>
      <c r="G125" s="62">
        <f>KEN_EN!G125</f>
        <v>11</v>
      </c>
      <c r="H125" s="427" t="str">
        <f>IF(F125&lt;G125,KEN_EN!$S$4,IF(F125=G125,KEN_EN!$T$4,KEN_EN!$U$4))</f>
        <v>▲</v>
      </c>
      <c r="I125" s="56"/>
      <c r="J125" s="59" t="str">
        <f>VLOOKUP(KEN_EN!J125,[1]Parametres!$H$2:$M$55,2,0)</f>
        <v>Bénin</v>
      </c>
      <c r="K125" s="60"/>
      <c r="L125" s="60"/>
      <c r="M125" s="61"/>
      <c r="N125" s="62">
        <f>KEN_EN!N125</f>
        <v>42</v>
      </c>
      <c r="O125" s="62">
        <f>KEN_EN!O125</f>
        <v>44</v>
      </c>
      <c r="P125" s="63" t="str">
        <f>IF(N125&lt;O125,KEN_EN!$S$4,IF(N125=O125,KEN_EN!$T$4,KEN_EN!$U$4))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VLOOKUP(KEN_EN!B126,[1]Parametres!$H$2:$M$55,2,0)</f>
        <v>Rwanda</v>
      </c>
      <c r="C126" s="60"/>
      <c r="D126" s="60"/>
      <c r="E126" s="61"/>
      <c r="F126" s="62">
        <f>KEN_EN!F126</f>
        <v>4</v>
      </c>
      <c r="G126" s="62">
        <f>KEN_EN!G126</f>
        <v>3</v>
      </c>
      <c r="H126" s="63" t="str">
        <f>IF(F126&lt;G126,KEN_EN!$S$4,IF(F126=G126,KEN_EN!$T$4,KEN_EN!$U$4))</f>
        <v>▼</v>
      </c>
      <c r="I126" s="56"/>
      <c r="J126" s="59" t="str">
        <f>VLOOKUP(KEN_EN!J126,[1]Parametres!$H$2:$M$55,2,0)</f>
        <v>Burkina Faso</v>
      </c>
      <c r="K126" s="60"/>
      <c r="L126" s="60"/>
      <c r="M126" s="61"/>
      <c r="N126" s="62">
        <f>KEN_EN!N126</f>
        <v>28</v>
      </c>
      <c r="O126" s="62">
        <f>KEN_EN!O126</f>
        <v>28</v>
      </c>
      <c r="P126" s="63" t="str">
        <f>IF(N126&lt;O126,KEN_EN!$S$4,IF(N126=O126,KEN_EN!$T$4,KEN_EN!$U$4))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VLOOKUP(KEN_EN!B127,[1]Parametres!$H$2:$M$55,2,0)</f>
        <v>Seychelles</v>
      </c>
      <c r="C127" s="60"/>
      <c r="D127" s="60"/>
      <c r="E127" s="61"/>
      <c r="F127" s="62">
        <f>KEN_EN!F127</f>
        <v>12</v>
      </c>
      <c r="G127" s="62">
        <f>KEN_EN!G127</f>
        <v>10</v>
      </c>
      <c r="H127" s="63" t="str">
        <f>IF(F127&lt;G127,KEN_EN!$S$4,IF(F127=G127,KEN_EN!$T$4,KEN_EN!$U$4))</f>
        <v>▼</v>
      </c>
      <c r="I127" s="56"/>
      <c r="J127" s="59" t="e">
        <f>VLOOKUP(KEN_EN!J127,[1]Parametres!$H$2:$M$55,2,0)</f>
        <v>#N/A</v>
      </c>
      <c r="K127" s="60"/>
      <c r="L127" s="60"/>
      <c r="M127" s="61"/>
      <c r="N127" s="62">
        <f>KEN_EN!N127</f>
        <v>17</v>
      </c>
      <c r="O127" s="62">
        <f>KEN_EN!O127</f>
        <v>14</v>
      </c>
      <c r="P127" s="63" t="str">
        <f>IF(N127&lt;O127,KEN_EN!$S$4,IF(N127=O127,KEN_EN!$T$4,KEN_EN!$U$4))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VLOOKUP(KEN_EN!B128,[1]Parametres!$H$2:$M$55,2,0)</f>
        <v>Somalie</v>
      </c>
      <c r="C128" s="60"/>
      <c r="D128" s="60"/>
      <c r="E128" s="61"/>
      <c r="F128" s="62"/>
      <c r="G128" s="62"/>
      <c r="H128" s="68" t="str">
        <f>IF(F128&lt;G128,KEN_EN!$S$4,IF(F128=G128,KEN_EN!$T$4,KEN_EN!$U$4))</f>
        <v>►</v>
      </c>
      <c r="I128" s="56"/>
      <c r="J128" s="59" t="str">
        <f>VLOOKUP(KEN_EN!J128,[1]Parametres!$H$2:$M$55,2,0)</f>
        <v>Côte d'Ivoire</v>
      </c>
      <c r="K128" s="60"/>
      <c r="L128" s="60"/>
      <c r="M128" s="61"/>
      <c r="N128" s="62">
        <f>KEN_EN!N128</f>
        <v>39</v>
      </c>
      <c r="O128" s="62">
        <f>KEN_EN!O128</f>
        <v>38</v>
      </c>
      <c r="P128" s="63" t="str">
        <f>IF(N128&lt;O128,KEN_EN!$S$4,IF(N128=O128,KEN_EN!$T$4,KEN_EN!$U$4))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VLOOKUP(KEN_EN!B129,[1]Parametres!$H$2:$M$55,2,0)</f>
        <v>Soudan du Sud</v>
      </c>
      <c r="C129" s="60"/>
      <c r="D129" s="60"/>
      <c r="E129" s="61"/>
      <c r="F129" s="62"/>
      <c r="G129" s="62"/>
      <c r="H129" s="63" t="str">
        <f>IF(F129&lt;G129,KEN_EN!$S$4,IF(F129=G129,KEN_EN!$T$4,KEN_EN!$U$4))</f>
        <v>►</v>
      </c>
      <c r="I129" s="56"/>
      <c r="J129" s="59" t="str">
        <f>VLOOKUP(KEN_EN!J129,[1]Parametres!$H$2:$M$55,2,0)</f>
        <v>Gambie</v>
      </c>
      <c r="K129" s="60"/>
      <c r="L129" s="60"/>
      <c r="M129" s="61"/>
      <c r="N129" s="62">
        <f>KEN_EN!N129</f>
        <v>25</v>
      </c>
      <c r="O129" s="62">
        <f>KEN_EN!O129</f>
        <v>27</v>
      </c>
      <c r="P129" s="63" t="str">
        <f>IF(N129&lt;O129,KEN_EN!$S$4,IF(N129=O129,KEN_EN!$T$4,KEN_EN!$U$4))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VLOOKUP(KEN_EN!B130,[1]Parametres!$H$2:$M$55,2,0)</f>
        <v>Soudan</v>
      </c>
      <c r="C130" s="60"/>
      <c r="D130" s="60"/>
      <c r="E130" s="61"/>
      <c r="F130" s="62">
        <f>KEN_EN!F130</f>
        <v>20</v>
      </c>
      <c r="G130" s="62">
        <f>KEN_EN!G130</f>
        <v>19</v>
      </c>
      <c r="H130" s="427" t="str">
        <f>IF(F130&lt;G130,KEN_EN!$S$4,IF(F130=G130,KEN_EN!$T$4,KEN_EN!$U$4))</f>
        <v>▼</v>
      </c>
      <c r="I130" s="56"/>
      <c r="J130" s="59" t="str">
        <f>VLOOKUP(KEN_EN!J130,[1]Parametres!$H$2:$M$55,2,0)</f>
        <v>Ghana</v>
      </c>
      <c r="K130" s="60"/>
      <c r="L130" s="60"/>
      <c r="M130" s="61"/>
      <c r="N130" s="62">
        <f>KEN_EN!N130</f>
        <v>6</v>
      </c>
      <c r="O130" s="62">
        <f>KEN_EN!O130</f>
        <v>6</v>
      </c>
      <c r="P130" s="63" t="str">
        <f>IF(N130&lt;O130,KEN_EN!$S$4,IF(N130=O130,KEN_EN!$T$4,KEN_EN!$U$4))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VLOOKUP(KEN_EN!B131,[1]Parametres!$H$2:$M$55,2,0)</f>
        <v>Tanzanie</v>
      </c>
      <c r="C131" s="430"/>
      <c r="D131" s="430"/>
      <c r="E131" s="61"/>
      <c r="F131" s="62">
        <f>KEN_EN!F131</f>
        <v>16</v>
      </c>
      <c r="G131" s="62">
        <f>KEN_EN!G131</f>
        <v>17</v>
      </c>
      <c r="H131" s="427" t="str">
        <f>IF(F131&lt;G131,KEN_EN!$S$4,IF(F131=G131,KEN_EN!$T$4,KEN_EN!$U$4))</f>
        <v>▲</v>
      </c>
      <c r="I131" s="56"/>
      <c r="J131" s="59" t="str">
        <f>VLOOKUP(KEN_EN!J131,[1]Parametres!$H$2:$M$55,2,0)</f>
        <v>Guinée</v>
      </c>
      <c r="K131" s="60"/>
      <c r="L131" s="60"/>
      <c r="M131" s="61"/>
      <c r="N131" s="62">
        <f>KEN_EN!N131</f>
        <v>47</v>
      </c>
      <c r="O131" s="62">
        <f>KEN_EN!O131</f>
        <v>47</v>
      </c>
      <c r="P131" s="63" t="str">
        <f>IF(N131&lt;O131,KEN_EN!$S$4,IF(N131=O131,KEN_EN!$T$4,KEN_EN!$U$4))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VLOOKUP(KEN_EN!J132,[1]Parametres!$H$2:$M$55,2,0)</f>
        <v>Guinée-Bissau</v>
      </c>
      <c r="K132" s="60"/>
      <c r="L132" s="60"/>
      <c r="M132" s="61"/>
      <c r="N132" s="62">
        <f>KEN_EN!N132</f>
        <v>49</v>
      </c>
      <c r="O132" s="62">
        <f>KEN_EN!O132</f>
        <v>45</v>
      </c>
      <c r="P132" s="63" t="str">
        <f>IF(N132&lt;O132,KEN_EN!$S$4,IF(N132=O132,KEN_EN!$T$4,KEN_EN!$U$4))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507</v>
      </c>
      <c r="C133" s="65"/>
      <c r="D133" s="65"/>
      <c r="E133" s="66"/>
      <c r="F133" s="67"/>
      <c r="G133" s="67"/>
      <c r="H133" s="67"/>
      <c r="I133" s="56"/>
      <c r="J133" s="59" t="str">
        <f>VLOOKUP(KEN_EN!J133,[1]Parametres!$H$2:$M$55,2,0)</f>
        <v>Libéria</v>
      </c>
      <c r="K133" s="60"/>
      <c r="L133" s="60"/>
      <c r="M133" s="61"/>
      <c r="N133" s="62">
        <f>KEN_EN!N133</f>
        <v>29</v>
      </c>
      <c r="O133" s="62">
        <f>KEN_EN!O133</f>
        <v>29</v>
      </c>
      <c r="P133" s="63" t="str">
        <f>IF(N133&lt;O133,KEN_EN!$S$4,IF(N133=O133,KEN_EN!$T$4,KEN_EN!$U$4))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VLOOKUP(KEN_EN!B134,[1]Parametres!$H$2:$M$55,2,0)</f>
        <v>Algérie</v>
      </c>
      <c r="C134" s="60"/>
      <c r="D134" s="60"/>
      <c r="E134" s="61"/>
      <c r="F134" s="62">
        <f>KEN_EN!F134</f>
        <v>23</v>
      </c>
      <c r="G134" s="62">
        <f>KEN_EN!G134</f>
        <v>26</v>
      </c>
      <c r="H134" s="427" t="str">
        <f>IF(F134&lt;G134,KEN_EN!$S$4,IF(F134=G134,KEN_EN!$T$4,KEN_EN!$U$4))</f>
        <v>▲</v>
      </c>
      <c r="I134" s="56"/>
      <c r="J134" s="429" t="str">
        <f>VLOOKUP(KEN_EN!J134,[1]Parametres!$H$2:$M$55,2,0)</f>
        <v>Mali</v>
      </c>
      <c r="K134" s="430"/>
      <c r="L134" s="430"/>
      <c r="M134" s="61"/>
      <c r="N134" s="62">
        <f>KEN_EN!N134</f>
        <v>26</v>
      </c>
      <c r="O134" s="62">
        <f>KEN_EN!O134</f>
        <v>25</v>
      </c>
      <c r="P134" s="63" t="str">
        <f>IF(N134&lt;O134,KEN_EN!$S$4,IF(N134=O134,KEN_EN!$T$4,KEN_EN!$U$4))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VLOOKUP(KEN_EN!B135,[1]Parametres!$H$2:$M$55,2,0)</f>
        <v>Egypte</v>
      </c>
      <c r="C135" s="60"/>
      <c r="D135" s="60"/>
      <c r="E135" s="61"/>
      <c r="F135" s="62">
        <f>KEN_EN!F135</f>
        <v>11</v>
      </c>
      <c r="G135" s="62">
        <f>KEN_EN!G135</f>
        <v>12</v>
      </c>
      <c r="H135" s="427" t="str">
        <f>IF(F135&lt;G135,KEN_EN!$S$4,IF(F135=G135,KEN_EN!$T$4,KEN_EN!$U$4))</f>
        <v>▲</v>
      </c>
      <c r="I135" s="56"/>
      <c r="J135" s="59" t="str">
        <f>VLOOKUP(KEN_EN!J135,[1]Parametres!$H$2:$M$55,2,0)</f>
        <v>Niger</v>
      </c>
      <c r="K135" s="60"/>
      <c r="L135" s="60"/>
      <c r="M135" s="61"/>
      <c r="N135" s="62">
        <f>KEN_EN!N135</f>
        <v>41</v>
      </c>
      <c r="O135" s="62">
        <f>KEN_EN!O135</f>
        <v>43</v>
      </c>
      <c r="P135" s="63" t="str">
        <f>IF(N135&lt;O135,KEN_EN!$S$4,IF(N135=O135,KEN_EN!$T$4,KEN_EN!$U$4))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VLOOKUP(KEN_EN!B136,[1]Parametres!$H$2:$M$55,2,0)</f>
        <v>Libye</v>
      </c>
      <c r="C136" s="60"/>
      <c r="D136" s="60"/>
      <c r="E136" s="61"/>
      <c r="F136" s="62"/>
      <c r="G136" s="62"/>
      <c r="H136" s="68" t="str">
        <f>IF(F136&lt;G136,KEN_EN!$S$4,IF(F136=G136,KEN_EN!$T$4,KEN_EN!$U$4))</f>
        <v>►</v>
      </c>
      <c r="I136" s="56"/>
      <c r="J136" s="59" t="str">
        <f>VLOOKUP(KEN_EN!J136,[1]Parametres!$H$2:$M$55,2,0)</f>
        <v>Nigéria</v>
      </c>
      <c r="K136" s="60"/>
      <c r="L136" s="60"/>
      <c r="M136" s="61"/>
      <c r="N136" s="62">
        <f>KEN_EN!N136</f>
        <v>19</v>
      </c>
      <c r="O136" s="62">
        <f>KEN_EN!O136</f>
        <v>18</v>
      </c>
      <c r="P136" s="63" t="str">
        <f>IF(N136&lt;O136,KEN_EN!$S$4,IF(N136=O136,KEN_EN!$T$4,KEN_EN!$U$4))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VLOOKUP(KEN_EN!B137,[1]Parametres!$H$2:$M$55,2,0)</f>
        <v>Mauritanie</v>
      </c>
      <c r="C137" s="60"/>
      <c r="D137" s="60"/>
      <c r="E137" s="61"/>
      <c r="F137" s="62">
        <f>KEN_EN!F137</f>
        <v>35</v>
      </c>
      <c r="G137" s="62">
        <f>KEN_EN!G137</f>
        <v>34</v>
      </c>
      <c r="H137" s="63" t="str">
        <f>IF(F137&lt;G137,KEN_EN!$S$4,IF(F137=G137,KEN_EN!$T$4,KEN_EN!$U$4))</f>
        <v>▼</v>
      </c>
      <c r="I137" s="56"/>
      <c r="J137" s="59" t="str">
        <f>VLOOKUP(KEN_EN!J137,[1]Parametres!$H$2:$M$55,2,0)</f>
        <v>Sénégal</v>
      </c>
      <c r="K137" s="60"/>
      <c r="L137" s="60"/>
      <c r="M137" s="61"/>
      <c r="N137" s="62">
        <f>KEN_EN!N137</f>
        <v>31</v>
      </c>
      <c r="O137" s="62">
        <f>KEN_EN!O137</f>
        <v>30</v>
      </c>
      <c r="P137" s="63" t="str">
        <f>IF(N137&lt;O137,KEN_EN!$S$4,IF(N137=O137,KEN_EN!$T$4,KEN_EN!$U$4))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VLOOKUP(KEN_EN!B138,[1]Parametres!$H$2:$M$55,2,0)</f>
        <v>Maroc</v>
      </c>
      <c r="C138" s="60"/>
      <c r="D138" s="60"/>
      <c r="E138" s="61"/>
      <c r="F138" s="62">
        <f>KEN_EN!F138</f>
        <v>13</v>
      </c>
      <c r="G138" s="62">
        <f>KEN_EN!G138</f>
        <v>9</v>
      </c>
      <c r="H138" s="63" t="str">
        <f>IF(F138&lt;G138,KEN_EN!$S$4,IF(F138=G138,KEN_EN!$T$4,KEN_EN!$U$4))</f>
        <v>▼</v>
      </c>
      <c r="I138" s="56"/>
      <c r="J138" s="59" t="str">
        <f>VLOOKUP(KEN_EN!J138,[1]Parametres!$H$2:$M$55,2,0)</f>
        <v>Sierra Leone</v>
      </c>
      <c r="K138" s="60"/>
      <c r="L138" s="60"/>
      <c r="M138" s="61"/>
      <c r="N138" s="62">
        <f>KEN_EN!N138</f>
        <v>27</v>
      </c>
      <c r="O138" s="62">
        <f>KEN_EN!O138</f>
        <v>22</v>
      </c>
      <c r="P138" s="63" t="str">
        <f>IF(N138&lt;O138,KEN_EN!$S$4,IF(N138=O138,KEN_EN!$T$4,KEN_EN!$U$4))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VLOOKUP(KEN_EN!B139,[1]Parametres!$H$2:$M$55,2,0)</f>
        <v>Tunisie</v>
      </c>
      <c r="C139" s="436"/>
      <c r="D139" s="436"/>
      <c r="E139" s="437"/>
      <c r="F139" s="438">
        <f>KEN_EN!F139</f>
        <v>3</v>
      </c>
      <c r="G139" s="438">
        <f>KEN_EN!G139</f>
        <v>4</v>
      </c>
      <c r="H139" s="439" t="str">
        <f>IF(F139&lt;G139,KEN_EN!$S$4,IF(F139=G139,KEN_EN!$T$4,KEN_EN!$U$4))</f>
        <v>▲</v>
      </c>
      <c r="I139" s="56"/>
      <c r="J139" s="59" t="str">
        <f>VLOOKUP(KEN_EN!J139,[1]Parametres!$H$2:$M$55,2,0)</f>
        <v>Togo</v>
      </c>
      <c r="K139" s="60"/>
      <c r="L139" s="60"/>
      <c r="M139" s="61"/>
      <c r="N139" s="62">
        <f>KEN_EN!N139</f>
        <v>32</v>
      </c>
      <c r="O139" s="62">
        <f>KEN_EN!O139</f>
        <v>36</v>
      </c>
      <c r="P139" s="63" t="str">
        <f>IF(N139&lt;O139,KEN_EN!$S$4,IF(N139=O139,KEN_EN!$T$4,KEN_EN!$U$4))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508</v>
      </c>
      <c r="I141" s="56"/>
      <c r="J141" s="31" t="s">
        <v>508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469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509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510</v>
      </c>
      <c r="C148" s="81"/>
      <c r="D148" s="81"/>
      <c r="E148" s="81"/>
      <c r="F148" s="81"/>
      <c r="G148" s="81"/>
      <c r="H148" s="71"/>
      <c r="J148" s="82" t="s">
        <v>511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512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513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498</v>
      </c>
      <c r="C150" s="87"/>
      <c r="D150" s="87"/>
      <c r="E150" s="88">
        <f>KEN_EN!E151</f>
        <v>92</v>
      </c>
      <c r="F150" s="89">
        <f>KEN_EN!F151</f>
        <v>80</v>
      </c>
      <c r="G150" s="90" t="str">
        <f>IF(E150&lt;F150,KEN_EN!$S$4,IF(E150=F150,KEN_EN!$T$4,KEN_EN!$U$4))</f>
        <v>▼</v>
      </c>
      <c r="H150" s="71"/>
      <c r="I150" s="56"/>
      <c r="J150" s="47" t="s">
        <v>514</v>
      </c>
      <c r="K150" s="48"/>
      <c r="L150" s="49"/>
      <c r="M150" s="50"/>
      <c r="N150" s="50">
        <f>KEN_EN!M151</f>
        <v>2015</v>
      </c>
      <c r="O150" s="50">
        <f>KEN_EN!N151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500</v>
      </c>
      <c r="C151" s="92"/>
      <c r="D151" s="92"/>
      <c r="E151" s="93">
        <f>KEN_EN!E152</f>
        <v>116</v>
      </c>
      <c r="F151" s="94">
        <f>KEN_EN!F152</f>
        <v>117</v>
      </c>
      <c r="G151" s="95" t="str">
        <f>IF(E151&lt;F151,KEN_EN!$S$4,IF(E151=F151,KEN_EN!$T$4,KEN_EN!$U$4))</f>
        <v>▲</v>
      </c>
      <c r="H151" s="71"/>
      <c r="I151" s="56"/>
      <c r="J151" s="86" t="s">
        <v>515</v>
      </c>
      <c r="K151" s="87"/>
      <c r="L151" s="87"/>
      <c r="M151" s="96"/>
      <c r="N151" s="97">
        <f>KEN_EN!M152</f>
        <v>-0.28513628244400024</v>
      </c>
      <c r="O151" s="97" t="str">
        <f>KEN_EN!N152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502</v>
      </c>
      <c r="C152" s="92"/>
      <c r="D152" s="92"/>
      <c r="E152" s="93">
        <f>KEN_EN!E153</f>
        <v>152</v>
      </c>
      <c r="F152" s="94">
        <f>KEN_EN!F153</f>
        <v>124</v>
      </c>
      <c r="G152" s="95" t="str">
        <f>IF(E152&lt;F152,KEN_EN!$S$4,IF(E152=F152,KEN_EN!$T$4,KEN_EN!$U$4))</f>
        <v>▼</v>
      </c>
      <c r="H152" s="71"/>
      <c r="I152" s="56"/>
      <c r="J152" s="91" t="s">
        <v>447</v>
      </c>
      <c r="K152" s="92"/>
      <c r="L152" s="92"/>
      <c r="M152" s="98"/>
      <c r="N152" s="99">
        <f>KEN_EN!M153</f>
        <v>-0.146467700600624</v>
      </c>
      <c r="O152" s="99">
        <f>KEN_EN!N153</f>
        <v>-0.14707086980342901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503</v>
      </c>
      <c r="C153" s="92"/>
      <c r="D153" s="92"/>
      <c r="E153" s="93">
        <f>KEN_EN!E154</f>
        <v>121</v>
      </c>
      <c r="F153" s="94">
        <f>KEN_EN!F154</f>
        <v>125</v>
      </c>
      <c r="G153" s="95" t="str">
        <f>IF(E153&lt;F153,KEN_EN!$S$4,IF(E153=F153,KEN_EN!$T$4,KEN_EN!$U$4))</f>
        <v>▲</v>
      </c>
      <c r="H153" s="71"/>
      <c r="I153" s="56"/>
      <c r="J153" s="91" t="s">
        <v>516</v>
      </c>
      <c r="K153" s="92"/>
      <c r="L153" s="92"/>
      <c r="M153" s="98"/>
      <c r="N153" s="99">
        <f>KEN_EN!M154</f>
        <v>-1.0146993398666382</v>
      </c>
      <c r="O153" s="99" t="str">
        <f>KEN_EN!N154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505</v>
      </c>
      <c r="C154" s="92"/>
      <c r="D154" s="92"/>
      <c r="E154" s="93">
        <f>KEN_EN!E155</f>
        <v>32</v>
      </c>
      <c r="F154" s="94">
        <f>KEN_EN!F155</f>
        <v>29</v>
      </c>
      <c r="G154" s="95" t="str">
        <f>IF(E154&lt;F154,KEN_EN!$S$4,IF(E154=F154,KEN_EN!$T$4,KEN_EN!$U$4))</f>
        <v>▼</v>
      </c>
      <c r="H154" s="71"/>
      <c r="I154" s="56"/>
      <c r="J154" s="100" t="s">
        <v>446</v>
      </c>
      <c r="K154" s="101"/>
      <c r="L154" s="101"/>
      <c r="M154" s="102"/>
      <c r="N154" s="103">
        <f>KEN_EN!M155</f>
        <v>-0.48796561360359197</v>
      </c>
      <c r="O154" s="103">
        <f>KEN_EN!N155</f>
        <v>-0.53030347824096702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517</v>
      </c>
      <c r="C155" s="92"/>
      <c r="D155" s="92"/>
      <c r="E155" s="93">
        <f>KEN_EN!E156</f>
        <v>87</v>
      </c>
      <c r="F155" s="94">
        <f>KEN_EN!F156</f>
        <v>62</v>
      </c>
      <c r="G155" s="95" t="str">
        <f>IF(E155&lt;F155,KEN_EN!$S$4,IF(E155=F155,KEN_EN!$T$4,KEN_EN!$U$4))</f>
        <v>▼</v>
      </c>
      <c r="H155" s="71"/>
      <c r="I155" s="56"/>
      <c r="J155" s="31" t="s">
        <v>518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519</v>
      </c>
      <c r="C156" s="92"/>
      <c r="D156" s="92"/>
      <c r="E156" s="93">
        <f>KEN_EN!E157</f>
        <v>125</v>
      </c>
      <c r="F156" s="94">
        <f>KEN_EN!F157</f>
        <v>92</v>
      </c>
      <c r="G156" s="95" t="str">
        <f>IF(E156&lt;F156,KEN_EN!$S$4,IF(E156=F156,KEN_EN!$T$4,KEN_EN!$U$4))</f>
        <v>▼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520</v>
      </c>
      <c r="C157" s="92"/>
      <c r="D157" s="92"/>
      <c r="E157" s="93">
        <f>KEN_EN!E158</f>
        <v>105</v>
      </c>
      <c r="F157" s="94">
        <f>KEN_EN!F158</f>
        <v>106</v>
      </c>
      <c r="G157" s="95" t="str">
        <f>IF(E157&lt;F157,KEN_EN!$S$4,IF(E157=F157,KEN_EN!$T$4,KEN_EN!$U$4))</f>
        <v>▲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521</v>
      </c>
      <c r="C158" s="92"/>
      <c r="D158" s="92"/>
      <c r="E158" s="93">
        <f>KEN_EN!E159</f>
        <v>87</v>
      </c>
      <c r="F158" s="94">
        <f>KEN_EN!F159</f>
        <v>90</v>
      </c>
      <c r="G158" s="95" t="str">
        <f>IF(E158&lt;F158,KEN_EN!$S$4,IF(E158=F158,KEN_EN!$T$4,KEN_EN!$U$4))</f>
        <v>▲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522</v>
      </c>
      <c r="C159" s="101"/>
      <c r="D159" s="101"/>
      <c r="E159" s="110">
        <f>KEN_EN!E160</f>
        <v>92</v>
      </c>
      <c r="F159" s="111" t="str">
        <f>KEN_EN!F160</f>
        <v>...</v>
      </c>
      <c r="G159" s="112" t="str">
        <f>IF(E159&lt;F159,KEN_EN!$S$4,IF(E159=F159,KEN_EN!$T$4,KEN_EN!$U$4))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523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524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525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VLOOKUP(KEN_EN!$V$6,[1]Parametres!$G$2:$M$55,3,0)</f>
        <v>Kenya</v>
      </c>
      <c r="C165" s="454"/>
      <c r="D165" s="118"/>
      <c r="E165" s="119"/>
      <c r="F165" s="120">
        <f>KEN_EN!F166</f>
        <v>2015</v>
      </c>
      <c r="G165" s="120">
        <f>KEN_EN!G166</f>
        <v>2016</v>
      </c>
      <c r="H165" s="120" t="s">
        <v>526</v>
      </c>
      <c r="I165" s="120"/>
      <c r="J165" s="120">
        <f>KEN_EN!J166</f>
        <v>2015</v>
      </c>
      <c r="K165" s="120">
        <f>KEN_EN!K166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527</v>
      </c>
      <c r="G166" s="455"/>
      <c r="H166" s="456" t="s">
        <v>528</v>
      </c>
      <c r="I166" s="456"/>
      <c r="J166" s="455" t="s">
        <v>529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530</v>
      </c>
      <c r="C167" s="458"/>
      <c r="D167" s="458"/>
      <c r="E167" s="458"/>
      <c r="F167" s="459">
        <f>KEN_EN!F168</f>
        <v>16</v>
      </c>
      <c r="G167" s="459">
        <f>KEN_EN!G168</f>
        <v>13</v>
      </c>
      <c r="H167" s="460" t="str">
        <f>IF(F167&lt;G167,KEN_EN!$S$4,IF(F167=G167,KEN_EN!$T$4,KEN_EN!$U$4))</f>
        <v>▼</v>
      </c>
      <c r="I167" s="461"/>
      <c r="J167" s="461">
        <f>KEN_EN!J168</f>
        <v>58.1</v>
      </c>
      <c r="K167" s="461">
        <f>KEN_EN!K168</f>
        <v>59.3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531</v>
      </c>
      <c r="C168" s="146"/>
      <c r="D168" s="146"/>
      <c r="E168" s="146"/>
      <c r="F168" s="462">
        <f>KEN_EN!F169</f>
        <v>31</v>
      </c>
      <c r="G168" s="462">
        <f>KEN_EN!G169</f>
        <v>27</v>
      </c>
      <c r="H168" s="147" t="str">
        <f>IF(F168&lt;G168,KEN_EN!$S$4,IF(F168=G168,KEN_EN!$T$4,KEN_EN!$U$4))</f>
        <v>▼</v>
      </c>
      <c r="I168" s="148"/>
      <c r="J168" s="148">
        <f>KEN_EN!J169</f>
        <v>52.5</v>
      </c>
      <c r="K168" s="148">
        <f>KEN_EN!K169</f>
        <v>56.8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532</v>
      </c>
      <c r="C169" s="154"/>
      <c r="D169" s="154"/>
      <c r="E169" s="154"/>
      <c r="F169" s="463">
        <f>KEN_EN!F170</f>
        <v>30</v>
      </c>
      <c r="G169" s="463">
        <f>KEN_EN!G170</f>
        <v>26</v>
      </c>
      <c r="H169" s="155" t="str">
        <f>IF(F169&lt;G169,KEN_EN!$S$4,IF(F169=G169,KEN_EN!$T$4,KEN_EN!$U$4))</f>
        <v>▼</v>
      </c>
      <c r="I169" s="137"/>
      <c r="J169" s="137">
        <f>KEN_EN!J170</f>
        <v>46.3</v>
      </c>
      <c r="K169" s="137">
        <f>KEN_EN!K170</f>
        <v>50.8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533</v>
      </c>
      <c r="C170" s="154"/>
      <c r="D170" s="154"/>
      <c r="E170" s="154"/>
      <c r="F170" s="463">
        <f>KEN_EN!F171</f>
        <v>16</v>
      </c>
      <c r="G170" s="463">
        <f>KEN_EN!G171</f>
        <v>16</v>
      </c>
      <c r="H170" s="155" t="str">
        <f>IF(F170&lt;G170,KEN_EN!$S$4,IF(F170=G170,KEN_EN!$T$4,KEN_EN!$U$4))</f>
        <v>►</v>
      </c>
      <c r="I170" s="137"/>
      <c r="J170" s="137">
        <f>KEN_EN!J171</f>
        <v>59.6</v>
      </c>
      <c r="K170" s="137">
        <f>KEN_EN!K171</f>
        <v>60.7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534</v>
      </c>
      <c r="C171" s="154"/>
      <c r="D171" s="154"/>
      <c r="E171" s="154"/>
      <c r="F171" s="463">
        <f>KEN_EN!F172</f>
        <v>17</v>
      </c>
      <c r="G171" s="463">
        <f>KEN_EN!G172</f>
        <v>17</v>
      </c>
      <c r="H171" s="155" t="str">
        <f>IF(F171&lt;G171,KEN_EN!$S$4,IF(F171=G171,KEN_EN!$T$4,KEN_EN!$U$4))</f>
        <v>►</v>
      </c>
      <c r="I171" s="137"/>
      <c r="J171" s="137">
        <f>KEN_EN!J172</f>
        <v>43.7</v>
      </c>
      <c r="K171" s="137">
        <f>KEN_EN!K172</f>
        <v>43.6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535</v>
      </c>
      <c r="C172" s="154"/>
      <c r="D172" s="154"/>
      <c r="E172" s="154"/>
      <c r="F172" s="463">
        <f>KEN_EN!F173</f>
        <v>45</v>
      </c>
      <c r="G172" s="463">
        <f>KEN_EN!G173</f>
        <v>38</v>
      </c>
      <c r="H172" s="155" t="str">
        <f>IF(F172&lt;G172,KEN_EN!$S$4,IF(F172=G172,KEN_EN!$T$4,KEN_EN!$U$4))</f>
        <v>▼</v>
      </c>
      <c r="I172" s="137"/>
      <c r="J172" s="137">
        <f>KEN_EN!J173</f>
        <v>60.2</v>
      </c>
      <c r="K172" s="137">
        <f>KEN_EN!K173</f>
        <v>72.099999999999994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536</v>
      </c>
      <c r="C173" s="146"/>
      <c r="D173" s="146"/>
      <c r="E173" s="146"/>
      <c r="F173" s="462">
        <f>KEN_EN!F174</f>
        <v>22</v>
      </c>
      <c r="G173" s="462">
        <f>KEN_EN!G174</f>
        <v>22</v>
      </c>
      <c r="H173" s="147" t="str">
        <f>IF(F173&lt;G173,KEN_EN!$S$4,IF(F173=G173,KEN_EN!$T$4,KEN_EN!$U$4))</f>
        <v>►</v>
      </c>
      <c r="I173" s="148"/>
      <c r="J173" s="148">
        <f>KEN_EN!J174</f>
        <v>57.2</v>
      </c>
      <c r="K173" s="148">
        <f>KEN_EN!K174</f>
        <v>56.2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199</v>
      </c>
      <c r="C174" s="154"/>
      <c r="D174" s="154"/>
      <c r="E174" s="154"/>
      <c r="F174" s="463">
        <f>KEN_EN!F175</f>
        <v>22</v>
      </c>
      <c r="G174" s="463">
        <f>KEN_EN!G175</f>
        <v>20</v>
      </c>
      <c r="H174" s="155" t="str">
        <f>IF(F174&lt;G174,KEN_EN!$S$4,IF(F174=G174,KEN_EN!$T$4,KEN_EN!$U$4))</f>
        <v>▼</v>
      </c>
      <c r="I174" s="137"/>
      <c r="J174" s="137">
        <f>KEN_EN!J175</f>
        <v>61.2</v>
      </c>
      <c r="K174" s="137">
        <f>KEN_EN!K175</f>
        <v>61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537</v>
      </c>
      <c r="C175" s="154"/>
      <c r="D175" s="154"/>
      <c r="E175" s="154"/>
      <c r="F175" s="463">
        <f>KEN_EN!F176</f>
        <v>26</v>
      </c>
      <c r="G175" s="463">
        <f>KEN_EN!G176</f>
        <v>26</v>
      </c>
      <c r="H175" s="155" t="str">
        <f>IF(F175&lt;G175,KEN_EN!$S$4,IF(F175=G175,KEN_EN!$T$4,KEN_EN!$U$4))</f>
        <v>►</v>
      </c>
      <c r="I175" s="137"/>
      <c r="J175" s="137">
        <f>KEN_EN!J176</f>
        <v>46.8</v>
      </c>
      <c r="K175" s="137">
        <f>KEN_EN!K176</f>
        <v>47.7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538</v>
      </c>
      <c r="C176" s="154"/>
      <c r="D176" s="154"/>
      <c r="E176" s="154"/>
      <c r="F176" s="463">
        <f>KEN_EN!F177</f>
        <v>17</v>
      </c>
      <c r="G176" s="463">
        <f>KEN_EN!G177</f>
        <v>24</v>
      </c>
      <c r="H176" s="155" t="str">
        <f>IF(F176&lt;G176,KEN_EN!$S$4,IF(F176=G176,KEN_EN!$T$4,KEN_EN!$U$4))</f>
        <v>▲</v>
      </c>
      <c r="I176" s="137"/>
      <c r="J176" s="137">
        <f>KEN_EN!J177</f>
        <v>63.6</v>
      </c>
      <c r="K176" s="137">
        <f>KEN_EN!K177</f>
        <v>59.8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539</v>
      </c>
      <c r="C177" s="146"/>
      <c r="D177" s="146"/>
      <c r="E177" s="146"/>
      <c r="F177" s="462">
        <f>KEN_EN!F178</f>
        <v>11</v>
      </c>
      <c r="G177" s="462">
        <f>KEN_EN!G178</f>
        <v>11</v>
      </c>
      <c r="H177" s="147" t="str">
        <f>IF(F177&lt;G177,KEN_EN!$S$4,IF(F177=G177,KEN_EN!$T$4,KEN_EN!$U$4))</f>
        <v>►</v>
      </c>
      <c r="I177" s="148"/>
      <c r="J177" s="148">
        <f>KEN_EN!J178</f>
        <v>56.8</v>
      </c>
      <c r="K177" s="148">
        <f>KEN_EN!K178</f>
        <v>57.2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540</v>
      </c>
      <c r="C178" s="154"/>
      <c r="D178" s="154"/>
      <c r="E178" s="154"/>
      <c r="F178" s="463">
        <f>KEN_EN!F179</f>
        <v>12</v>
      </c>
      <c r="G178" s="463">
        <f>KEN_EN!G179</f>
        <v>11</v>
      </c>
      <c r="H178" s="155" t="str">
        <f>IF(F178&lt;G178,KEN_EN!$S$4,IF(F178=G178,KEN_EN!$T$4,KEN_EN!$U$4))</f>
        <v>▼</v>
      </c>
      <c r="I178" s="137"/>
      <c r="J178" s="137">
        <f>KEN_EN!J179</f>
        <v>55.2</v>
      </c>
      <c r="K178" s="137">
        <f>KEN_EN!K179</f>
        <v>55.7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541</v>
      </c>
      <c r="C179" s="154"/>
      <c r="D179" s="154"/>
      <c r="E179" s="154"/>
      <c r="F179" s="463">
        <f>KEN_EN!F180</f>
        <v>14</v>
      </c>
      <c r="G179" s="463">
        <f>KEN_EN!G180</f>
        <v>13</v>
      </c>
      <c r="H179" s="155" t="str">
        <f>IF(F179&lt;G179,KEN_EN!$S$4,IF(F179=G179,KEN_EN!$T$4,KEN_EN!$U$4))</f>
        <v>▼</v>
      </c>
      <c r="I179" s="137"/>
      <c r="J179" s="137">
        <f>KEN_EN!J180</f>
        <v>50.3</v>
      </c>
      <c r="K179" s="137">
        <f>KEN_EN!K180</f>
        <v>52.4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542</v>
      </c>
      <c r="C180" s="154"/>
      <c r="D180" s="154"/>
      <c r="E180" s="154"/>
      <c r="F180" s="463">
        <f>KEN_EN!F181</f>
        <v>9</v>
      </c>
      <c r="G180" s="463">
        <f>KEN_EN!G181</f>
        <v>12</v>
      </c>
      <c r="H180" s="155" t="str">
        <f>IF(F180&lt;G180,KEN_EN!$S$4,IF(F180=G180,KEN_EN!$T$4,KEN_EN!$U$4))</f>
        <v>▲</v>
      </c>
      <c r="I180" s="137"/>
      <c r="J180" s="137">
        <f>KEN_EN!J181</f>
        <v>57.8</v>
      </c>
      <c r="K180" s="137">
        <f>KEN_EN!K181</f>
        <v>56.5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543</v>
      </c>
      <c r="C181" s="154"/>
      <c r="D181" s="154"/>
      <c r="E181" s="154"/>
      <c r="F181" s="463">
        <f>KEN_EN!F182</f>
        <v>9</v>
      </c>
      <c r="G181" s="463">
        <f>KEN_EN!G182</f>
        <v>9</v>
      </c>
      <c r="H181" s="155" t="str">
        <f>IF(F181&lt;G181,KEN_EN!$S$4,IF(F181=G181,KEN_EN!$T$4,KEN_EN!$U$4))</f>
        <v>►</v>
      </c>
      <c r="I181" s="137"/>
      <c r="J181" s="137">
        <f>KEN_EN!J182</f>
        <v>63.9</v>
      </c>
      <c r="K181" s="137">
        <f>KEN_EN!K182</f>
        <v>64.099999999999994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544</v>
      </c>
      <c r="C182" s="146"/>
      <c r="D182" s="146"/>
      <c r="E182" s="146"/>
      <c r="F182" s="462">
        <f>KEN_EN!F183</f>
        <v>10</v>
      </c>
      <c r="G182" s="462">
        <f>KEN_EN!G183</f>
        <v>10</v>
      </c>
      <c r="H182" s="147" t="str">
        <f>IF(F182&lt;G182,KEN_EN!$S$4,IF(F182=G182,KEN_EN!$T$4,KEN_EN!$U$4))</f>
        <v>►</v>
      </c>
      <c r="I182" s="148"/>
      <c r="J182" s="148">
        <f>KEN_EN!J183</f>
        <v>66.099999999999994</v>
      </c>
      <c r="K182" s="148">
        <f>KEN_EN!K183</f>
        <v>67.099999999999994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545</v>
      </c>
      <c r="C183" s="154"/>
      <c r="D183" s="154"/>
      <c r="E183" s="154"/>
      <c r="F183" s="463">
        <f>KEN_EN!F184</f>
        <v>15</v>
      </c>
      <c r="G183" s="463">
        <f>KEN_EN!G184</f>
        <v>15</v>
      </c>
      <c r="H183" s="155" t="str">
        <f>IF(F183&lt;G183,KEN_EN!$S$4,IF(F183=G183,KEN_EN!$T$4,KEN_EN!$U$4))</f>
        <v>►</v>
      </c>
      <c r="I183" s="137"/>
      <c r="J183" s="137">
        <f>KEN_EN!J184</f>
        <v>77.099999999999994</v>
      </c>
      <c r="K183" s="137">
        <f>KEN_EN!K184</f>
        <v>77.7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229</v>
      </c>
      <c r="C184" s="154"/>
      <c r="D184" s="154"/>
      <c r="E184" s="154"/>
      <c r="F184" s="463">
        <f>KEN_EN!F185</f>
        <v>8</v>
      </c>
      <c r="G184" s="463">
        <f>KEN_EN!G185</f>
        <v>8</v>
      </c>
      <c r="H184" s="155" t="str">
        <f>IF(F184&lt;G184,KEN_EN!$S$4,IF(F184=G184,KEN_EN!$T$4,KEN_EN!$U$4))</f>
        <v>►</v>
      </c>
      <c r="I184" s="137"/>
      <c r="J184" s="137">
        <f>KEN_EN!J185</f>
        <v>65.2</v>
      </c>
      <c r="K184" s="137">
        <f>KEN_EN!K185</f>
        <v>66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546</v>
      </c>
      <c r="C185" s="154"/>
      <c r="D185" s="154"/>
      <c r="E185" s="154"/>
      <c r="F185" s="463">
        <f>KEN_EN!F186</f>
        <v>16</v>
      </c>
      <c r="G185" s="463">
        <f>KEN_EN!G186</f>
        <v>14</v>
      </c>
      <c r="H185" s="155" t="str">
        <f>IF(F185&lt;G185,KEN_EN!$S$4,IF(F185=G185,KEN_EN!$T$4,KEN_EN!$U$4))</f>
        <v>▼</v>
      </c>
      <c r="I185" s="137"/>
      <c r="J185" s="137">
        <f>KEN_EN!J186</f>
        <v>56.1</v>
      </c>
      <c r="K185" s="137">
        <f>KEN_EN!K186</f>
        <v>57.6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469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547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548</v>
      </c>
      <c r="D200" s="179"/>
      <c r="E200" s="179"/>
      <c r="F200" s="179"/>
      <c r="G200" s="179"/>
      <c r="H200" s="179"/>
      <c r="I200" s="474" t="str">
        <f>VLOOKUP(KEN_EN!$V$6,[1]Parametres!$G$2:$M$55,3,0)</f>
        <v>Kenya</v>
      </c>
      <c r="J200" s="474"/>
      <c r="K200" s="179" t="s">
        <v>549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550</v>
      </c>
      <c r="G201" s="475" t="s">
        <v>551</v>
      </c>
      <c r="H201" s="475" t="s">
        <v>552</v>
      </c>
      <c r="K201" s="47"/>
      <c r="L201" s="48"/>
      <c r="M201" s="49"/>
      <c r="N201" s="475" t="s">
        <v>550</v>
      </c>
      <c r="O201" s="475" t="s">
        <v>551</v>
      </c>
      <c r="P201" s="475" t="s">
        <v>552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553</v>
      </c>
      <c r="D202" s="196"/>
      <c r="E202" s="196"/>
      <c r="F202" s="196"/>
      <c r="G202" s="196"/>
      <c r="H202" s="197"/>
      <c r="K202" s="195" t="s">
        <v>554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555</v>
      </c>
      <c r="D203" s="217"/>
      <c r="E203" s="218"/>
      <c r="F203" s="476" t="str">
        <f>KEN_EN!F204</f>
        <v>...</v>
      </c>
      <c r="G203" s="476" t="str">
        <f>KEN_EN!G204</f>
        <v>...</v>
      </c>
      <c r="H203" s="476" t="str">
        <f>KEN_EN!H204</f>
        <v>...</v>
      </c>
      <c r="K203" s="216" t="s">
        <v>556</v>
      </c>
      <c r="L203" s="217"/>
      <c r="M203" s="218"/>
      <c r="N203" s="477">
        <f>KEN_EN!N204</f>
        <v>105.29</v>
      </c>
      <c r="O203" s="477">
        <f>KEN_EN!O204</f>
        <v>110.05</v>
      </c>
      <c r="P203" s="478" t="str">
        <f>KEN_EN!P204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557</v>
      </c>
      <c r="D204" s="217"/>
      <c r="E204" s="218"/>
      <c r="F204" s="479" t="str">
        <f>KEN_EN!F205</f>
        <v>...</v>
      </c>
      <c r="G204" s="479" t="str">
        <f>KEN_EN!G205</f>
        <v>...</v>
      </c>
      <c r="H204" s="479" t="str">
        <f>KEN_EN!H205</f>
        <v>...</v>
      </c>
      <c r="K204" s="216" t="s">
        <v>558</v>
      </c>
      <c r="L204" s="217"/>
      <c r="M204" s="218"/>
      <c r="N204" s="480">
        <f>KEN_EN!N205</f>
        <v>3.71</v>
      </c>
      <c r="O204" s="480">
        <f>KEN_EN!O205</f>
        <v>3.94</v>
      </c>
      <c r="P204" s="481" t="str">
        <f>KEN_EN!P205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559</v>
      </c>
      <c r="D205" s="217"/>
      <c r="E205" s="218"/>
      <c r="F205" s="479" t="str">
        <f>KEN_EN!F206</f>
        <v>...</v>
      </c>
      <c r="G205" s="479" t="str">
        <f>KEN_EN!G206</f>
        <v>...</v>
      </c>
      <c r="H205" s="479" t="str">
        <f>KEN_EN!H206</f>
        <v>...</v>
      </c>
      <c r="K205" s="216" t="s">
        <v>560</v>
      </c>
      <c r="L205" s="217"/>
      <c r="M205" s="218"/>
      <c r="N205" s="482">
        <f>KEN_EN!N206</f>
        <v>121.54</v>
      </c>
      <c r="O205" s="482">
        <f>KEN_EN!O206</f>
        <v>268.89999999999998</v>
      </c>
      <c r="P205" s="483" t="str">
        <f>KEN_EN!P206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561</v>
      </c>
      <c r="D206" s="217"/>
      <c r="E206" s="218"/>
      <c r="F206" s="486" t="str">
        <f>KEN_EN!F207</f>
        <v>...</v>
      </c>
      <c r="G206" s="486" t="str">
        <f>KEN_EN!G207</f>
        <v>...</v>
      </c>
      <c r="H206" s="486" t="str">
        <f>KEN_EN!H207</f>
        <v>...</v>
      </c>
      <c r="K206" s="195" t="s">
        <v>562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563</v>
      </c>
      <c r="L207" s="217"/>
      <c r="M207" s="218"/>
      <c r="N207" s="477">
        <f>KEN_EN!N208</f>
        <v>1.51</v>
      </c>
      <c r="O207" s="477" t="str">
        <f>KEN_EN!O208</f>
        <v>...</v>
      </c>
      <c r="P207" s="478" t="str">
        <f>KEN_EN!P208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564</v>
      </c>
      <c r="D208" s="196"/>
      <c r="E208" s="196"/>
      <c r="F208" s="196"/>
      <c r="G208" s="196"/>
      <c r="H208" s="197"/>
      <c r="K208" s="216" t="s">
        <v>565</v>
      </c>
      <c r="L208" s="217"/>
      <c r="M208" s="218"/>
      <c r="N208" s="480">
        <f>KEN_EN!N209</f>
        <v>862.15</v>
      </c>
      <c r="O208" s="480">
        <f>KEN_EN!O209</f>
        <v>1507.44</v>
      </c>
      <c r="P208" s="481" t="str">
        <f>KEN_EN!P209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566</v>
      </c>
      <c r="D209" s="217"/>
      <c r="E209" s="218"/>
      <c r="F209" s="477" t="str">
        <f>KEN_EN!F210</f>
        <v>...</v>
      </c>
      <c r="G209" s="477" t="str">
        <f>KEN_EN!G210</f>
        <v>...</v>
      </c>
      <c r="H209" s="478" t="str">
        <f>KEN_EN!H210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567</v>
      </c>
      <c r="D210" s="217"/>
      <c r="E210" s="218"/>
      <c r="F210" s="480">
        <f>KEN_EN!F211</f>
        <v>41</v>
      </c>
      <c r="G210" s="480" t="str">
        <f>KEN_EN!G211</f>
        <v>...</v>
      </c>
      <c r="H210" s="481" t="str">
        <f>KEN_EN!H211</f>
        <v>...</v>
      </c>
      <c r="K210" s="195" t="s">
        <v>568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569</v>
      </c>
      <c r="D211" s="217"/>
      <c r="E211" s="218"/>
      <c r="F211" s="480" t="str">
        <f>KEN_EN!F212</f>
        <v>...</v>
      </c>
      <c r="G211" s="480">
        <f>KEN_EN!G212</f>
        <v>0.16</v>
      </c>
      <c r="H211" s="481" t="str">
        <f>KEN_EN!H212</f>
        <v>...</v>
      </c>
      <c r="K211" s="216" t="s">
        <v>570</v>
      </c>
      <c r="L211" s="217"/>
      <c r="M211" s="218"/>
      <c r="N211" s="477">
        <f>KEN_EN!N212</f>
        <v>54.8</v>
      </c>
      <c r="O211" s="477" t="str">
        <f>KEN_EN!O212</f>
        <v>...</v>
      </c>
      <c r="P211" s="478" t="str">
        <f>KEN_EN!P212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571</v>
      </c>
      <c r="D212" s="217"/>
      <c r="E212" s="218"/>
      <c r="F212" s="482">
        <f>KEN_EN!F213</f>
        <v>103.83</v>
      </c>
      <c r="G212" s="482">
        <f>KEN_EN!G213</f>
        <v>141.06</v>
      </c>
      <c r="H212" s="483" t="str">
        <f>KEN_EN!H213</f>
        <v>...</v>
      </c>
      <c r="K212" s="216" t="s">
        <v>572</v>
      </c>
      <c r="L212" s="217"/>
      <c r="M212" s="218"/>
      <c r="N212" s="480" t="str">
        <f>KEN_EN!N213</f>
        <v>...</v>
      </c>
      <c r="O212" s="480" t="str">
        <f>KEN_EN!O213</f>
        <v>...</v>
      </c>
      <c r="P212" s="481" t="str">
        <f>KEN_EN!P213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573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574</v>
      </c>
      <c r="D214" s="217"/>
      <c r="E214" s="218"/>
      <c r="F214" s="477">
        <f>KEN_EN!F215</f>
        <v>100.8</v>
      </c>
      <c r="G214" s="477">
        <f>KEN_EN!G215</f>
        <v>62.2</v>
      </c>
      <c r="H214" s="478">
        <f>KEN_EN!H215</f>
        <v>49.2</v>
      </c>
      <c r="K214" s="195" t="s">
        <v>575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576</v>
      </c>
      <c r="D215" s="217"/>
      <c r="E215" s="218"/>
      <c r="F215" s="480">
        <f>KEN_EN!F216</f>
        <v>759</v>
      </c>
      <c r="G215" s="480">
        <f>KEN_EN!G216</f>
        <v>605</v>
      </c>
      <c r="H215" s="481" t="str">
        <f>KEN_EN!H216</f>
        <v>...</v>
      </c>
      <c r="K215" s="216" t="s">
        <v>577</v>
      </c>
      <c r="L215" s="217"/>
      <c r="M215" s="218"/>
      <c r="N215" s="500">
        <f>KEN_EN!N216</f>
        <v>88040</v>
      </c>
      <c r="O215" s="500">
        <f>KEN_EN!O216</f>
        <v>124860</v>
      </c>
      <c r="P215" s="478" t="str">
        <f>KEN_EN!P216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578</v>
      </c>
      <c r="D216" s="217"/>
      <c r="E216" s="218"/>
      <c r="F216" s="482">
        <f>KEN_EN!F217</f>
        <v>67.040000000000006</v>
      </c>
      <c r="G216" s="482">
        <f>KEN_EN!G217</f>
        <v>198.38</v>
      </c>
      <c r="H216" s="483" t="str">
        <f>KEN_EN!H217</f>
        <v>...</v>
      </c>
      <c r="K216" s="216" t="s">
        <v>579</v>
      </c>
      <c r="L216" s="217"/>
      <c r="M216" s="218"/>
      <c r="N216" s="480">
        <f>KEN_EN!N217</f>
        <v>2.81</v>
      </c>
      <c r="O216" s="480">
        <f>KEN_EN!O217</f>
        <v>3.05</v>
      </c>
      <c r="P216" s="481" t="str">
        <f>KEN_EN!P217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580</v>
      </c>
      <c r="D217" s="196"/>
      <c r="E217" s="196"/>
      <c r="F217" s="196"/>
      <c r="G217" s="196"/>
      <c r="H217" s="197"/>
      <c r="K217" s="216" t="s">
        <v>581</v>
      </c>
      <c r="L217" s="217"/>
      <c r="M217" s="218"/>
      <c r="N217" s="68">
        <f>KEN_EN!N218</f>
        <v>74699.8</v>
      </c>
      <c r="O217" s="68">
        <f>KEN_EN!O218</f>
        <v>135066.75200000001</v>
      </c>
      <c r="P217" s="481" t="str">
        <f>KEN_EN!P218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582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583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584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585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586</v>
      </c>
      <c r="D221" s="196"/>
      <c r="E221" s="196"/>
      <c r="F221" s="196"/>
      <c r="G221" s="196"/>
      <c r="H221" s="197"/>
      <c r="K221" s="195" t="s">
        <v>587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588</v>
      </c>
      <c r="D222" s="217"/>
      <c r="E222" s="218"/>
      <c r="F222" s="476" t="str">
        <f>KEN_EN!F223</f>
        <v>...</v>
      </c>
      <c r="G222" s="476" t="str">
        <f>KEN_EN!G223</f>
        <v>...</v>
      </c>
      <c r="H222" s="476" t="str">
        <f>KEN_EN!H223</f>
        <v>...</v>
      </c>
      <c r="K222" s="216" t="s">
        <v>589</v>
      </c>
      <c r="L222" s="217"/>
      <c r="M222" s="218"/>
      <c r="N222" s="477">
        <f>KEN_EN!N223</f>
        <v>10</v>
      </c>
      <c r="O222" s="477">
        <f>KEN_EN!O223</f>
        <v>10</v>
      </c>
      <c r="P222" s="477">
        <f>KEN_EN!P223</f>
        <v>10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588</v>
      </c>
      <c r="D223" s="217"/>
      <c r="E223" s="218"/>
      <c r="F223" s="479" t="str">
        <f>KEN_EN!F224</f>
        <v>...</v>
      </c>
      <c r="G223" s="479" t="str">
        <f>KEN_EN!G224</f>
        <v>...</v>
      </c>
      <c r="H223" s="479" t="str">
        <f>KEN_EN!H224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590</v>
      </c>
      <c r="D224" s="217"/>
      <c r="E224" s="218"/>
      <c r="F224" s="479" t="str">
        <f>KEN_EN!F225</f>
        <v>...</v>
      </c>
      <c r="G224" s="479">
        <f>KEN_EN!G225</f>
        <v>9.8000000000000007</v>
      </c>
      <c r="H224" s="479">
        <f>KEN_EN!H225</f>
        <v>19.7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591</v>
      </c>
      <c r="D225" s="196"/>
      <c r="E225" s="196"/>
      <c r="F225" s="196"/>
      <c r="G225" s="196"/>
      <c r="H225" s="197"/>
      <c r="K225" s="195" t="s">
        <v>592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593</v>
      </c>
      <c r="D226" s="217"/>
      <c r="E226" s="218"/>
      <c r="F226" s="477" t="str">
        <f>KEN_EN!F229</f>
        <v>...</v>
      </c>
      <c r="G226" s="477" t="str">
        <f>KEN_EN!G229</f>
        <v>...</v>
      </c>
      <c r="H226" s="478" t="str">
        <f>KEN_EN!H229</f>
        <v>...</v>
      </c>
      <c r="K226" s="216" t="s">
        <v>594</v>
      </c>
      <c r="L226" s="217"/>
      <c r="M226" s="218"/>
      <c r="N226" s="477">
        <f>KEN_EN!N227</f>
        <v>9.09</v>
      </c>
      <c r="O226" s="477">
        <f>KEN_EN!O227</f>
        <v>9.09</v>
      </c>
      <c r="P226" s="477">
        <f>KEN_EN!P227</f>
        <v>9.09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595</v>
      </c>
      <c r="D227" s="217"/>
      <c r="E227" s="218"/>
      <c r="F227" s="480">
        <f>KEN_EN!F230</f>
        <v>22.85</v>
      </c>
      <c r="G227" s="480">
        <f>KEN_EN!G230</f>
        <v>147.13</v>
      </c>
      <c r="H227" s="481" t="str">
        <f>KEN_EN!H230</f>
        <v>...</v>
      </c>
      <c r="K227" s="216" t="s">
        <v>596</v>
      </c>
      <c r="L227" s="217"/>
      <c r="M227" s="218"/>
      <c r="N227" s="477">
        <f>KEN_EN!N228</f>
        <v>11.11</v>
      </c>
      <c r="O227" s="477">
        <f>KEN_EN!O228</f>
        <v>11.11</v>
      </c>
      <c r="P227" s="477">
        <f>KEN_EN!P228</f>
        <v>11.11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597</v>
      </c>
      <c r="D228" s="217"/>
      <c r="E228" s="218"/>
      <c r="F228" s="480">
        <f>KEN_EN!F231</f>
        <v>0</v>
      </c>
      <c r="G228" s="480">
        <f>KEN_EN!G231</f>
        <v>0</v>
      </c>
      <c r="H228" s="481">
        <f>KEN_EN!H231</f>
        <v>0</v>
      </c>
      <c r="K228" s="216" t="s">
        <v>598</v>
      </c>
      <c r="L228" s="217"/>
      <c r="M228" s="218"/>
      <c r="N228" s="477">
        <f>KEN_EN!N229</f>
        <v>0.85</v>
      </c>
      <c r="O228" s="477">
        <f>KEN_EN!O229</f>
        <v>0.82</v>
      </c>
      <c r="P228" s="477">
        <f>KEN_EN!P229</f>
        <v>0.8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599</v>
      </c>
      <c r="D229" s="217"/>
      <c r="E229" s="218"/>
      <c r="F229" s="482">
        <f>KEN_EN!F232</f>
        <v>14.5</v>
      </c>
      <c r="G229" s="482">
        <f>KEN_EN!G232</f>
        <v>23</v>
      </c>
      <c r="H229" s="483" t="str">
        <f>KEN_EN!H232</f>
        <v>...</v>
      </c>
      <c r="K229" s="195" t="s">
        <v>600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601</v>
      </c>
      <c r="D230" s="196"/>
      <c r="E230" s="196"/>
      <c r="F230" s="196"/>
      <c r="G230" s="196"/>
      <c r="H230" s="197"/>
      <c r="K230" s="216" t="s">
        <v>602</v>
      </c>
      <c r="L230" s="217"/>
      <c r="M230" s="218"/>
      <c r="N230" s="477" t="str">
        <f>KEN_EN!N231</f>
        <v>...</v>
      </c>
      <c r="O230" s="477" t="str">
        <f>KEN_EN!O231</f>
        <v>...</v>
      </c>
      <c r="P230" s="477" t="str">
        <f>KEN_EN!P231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603</v>
      </c>
      <c r="D231" s="217"/>
      <c r="E231" s="218"/>
      <c r="F231" s="477">
        <f>KEN_EN!F234</f>
        <v>78.989999999999995</v>
      </c>
      <c r="G231" s="477">
        <f>KEN_EN!G234</f>
        <v>76.31</v>
      </c>
      <c r="H231" s="478" t="str">
        <f>KEN_EN!H234</f>
        <v>...</v>
      </c>
      <c r="K231" s="216" t="s">
        <v>604</v>
      </c>
      <c r="L231" s="217"/>
      <c r="M231" s="218"/>
      <c r="N231" s="477" t="str">
        <f>KEN_EN!N232</f>
        <v>...</v>
      </c>
      <c r="O231" s="477" t="str">
        <f>KEN_EN!O232</f>
        <v>...</v>
      </c>
      <c r="P231" s="477" t="str">
        <f>KEN_EN!P232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605</v>
      </c>
      <c r="D232" s="217"/>
      <c r="E232" s="218"/>
      <c r="F232" s="480">
        <f>KEN_EN!F235</f>
        <v>0</v>
      </c>
      <c r="G232" s="480">
        <f>KEN_EN!G235</f>
        <v>0</v>
      </c>
      <c r="H232" s="481">
        <f>KEN_EN!H235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606</v>
      </c>
      <c r="D233" s="217"/>
      <c r="E233" s="218"/>
      <c r="F233" s="482" t="str">
        <f>KEN_EN!F236</f>
        <v>...</v>
      </c>
      <c r="G233" s="482" t="str">
        <f>KEN_EN!G236</f>
        <v>...</v>
      </c>
      <c r="H233" s="483" t="str">
        <f>KEN_EN!H236</f>
        <v>...</v>
      </c>
      <c r="K233" s="195" t="s">
        <v>607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608</v>
      </c>
      <c r="D234" s="196"/>
      <c r="E234" s="196"/>
      <c r="F234" s="196"/>
      <c r="G234" s="196"/>
      <c r="H234" s="197"/>
      <c r="K234" s="216" t="s">
        <v>609</v>
      </c>
      <c r="L234" s="217"/>
      <c r="M234" s="218"/>
      <c r="N234" s="477">
        <f>KEN_EN!N235</f>
        <v>4.2300000000000004</v>
      </c>
      <c r="O234" s="477">
        <f>KEN_EN!O235</f>
        <v>1.71</v>
      </c>
      <c r="P234" s="477" t="str">
        <f>KEN_EN!P235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610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611</v>
      </c>
      <c r="L235" s="217"/>
      <c r="M235" s="218"/>
      <c r="N235" s="477">
        <f>KEN_EN!N236</f>
        <v>17.3</v>
      </c>
      <c r="O235" s="477">
        <f>KEN_EN!O236</f>
        <v>4.12</v>
      </c>
      <c r="P235" s="477" t="str">
        <f>KEN_EN!P236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612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613</v>
      </c>
      <c r="L236" s="217"/>
      <c r="M236" s="218"/>
      <c r="N236" s="477" t="str">
        <f>KEN_EN!N237</f>
        <v>...</v>
      </c>
      <c r="O236" s="477">
        <f>KEN_EN!O237</f>
        <v>99.923310000000001</v>
      </c>
      <c r="P236" s="477" t="str">
        <f>KEN_EN!P237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614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615</v>
      </c>
      <c r="L237" s="217"/>
      <c r="M237" s="218"/>
      <c r="N237" s="477">
        <f>KEN_EN!N238</f>
        <v>0.32</v>
      </c>
      <c r="O237" s="477">
        <f>KEN_EN!O238</f>
        <v>14</v>
      </c>
      <c r="P237" s="477" t="str">
        <f>KEN_EN!P238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616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617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618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469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619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620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621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622</v>
      </c>
      <c r="I288" s="291" t="s">
        <v>623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624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625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626</v>
      </c>
      <c r="D294" s="295" t="s">
        <v>627</v>
      </c>
      <c r="E294" s="296"/>
      <c r="F294" s="296"/>
      <c r="G294" s="541" t="s">
        <v>628</v>
      </c>
      <c r="H294" s="542"/>
      <c r="I294" s="542"/>
      <c r="J294" s="295" t="s">
        <v>629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630</v>
      </c>
      <c r="E296" s="315" t="s">
        <v>631</v>
      </c>
      <c r="F296" s="316" t="s">
        <v>632</v>
      </c>
      <c r="G296" s="314" t="s">
        <v>633</v>
      </c>
      <c r="H296" s="315" t="s">
        <v>634</v>
      </c>
      <c r="I296" s="316" t="s">
        <v>635</v>
      </c>
      <c r="J296" s="314" t="s">
        <v>636</v>
      </c>
      <c r="K296" s="543" t="s">
        <v>637</v>
      </c>
      <c r="L296" s="315" t="s">
        <v>638</v>
      </c>
      <c r="M296" s="543" t="s">
        <v>639</v>
      </c>
      <c r="N296" s="543" t="s">
        <v>640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KEN_EN!C298</f>
        <v>2015</v>
      </c>
      <c r="D299" s="331">
        <f>KEN_EN!D298</f>
        <v>4</v>
      </c>
      <c r="E299" s="331">
        <f>KEN_EN!E298</f>
        <v>4.5</v>
      </c>
      <c r="F299" s="331">
        <f>KEN_EN!F298</f>
        <v>4.5</v>
      </c>
      <c r="G299" s="331">
        <f>KEN_EN!G298</f>
        <v>4.5</v>
      </c>
      <c r="H299" s="331">
        <f>KEN_EN!H298</f>
        <v>5</v>
      </c>
      <c r="I299" s="331">
        <f>KEN_EN!I298</f>
        <v>3.8333300000000001</v>
      </c>
      <c r="J299" s="331">
        <f>KEN_EN!J298</f>
        <v>4.3333300000000001</v>
      </c>
      <c r="K299" s="331">
        <f>KEN_EN!K298</f>
        <v>4.5</v>
      </c>
      <c r="L299" s="331">
        <f>KEN_EN!L298</f>
        <v>4.3333300000000001</v>
      </c>
      <c r="M299" s="331">
        <f>KEN_EN!M298</f>
        <v>4.5999999999999996</v>
      </c>
      <c r="N299" s="331">
        <f>KEN_EN!N298</f>
        <v>3.5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KEN_EN!C299</f>
        <v>2014</v>
      </c>
      <c r="D300" s="331">
        <f>KEN_EN!D299</f>
        <v>4.5</v>
      </c>
      <c r="E300" s="331">
        <f>KEN_EN!E299</f>
        <v>4.5</v>
      </c>
      <c r="F300" s="331">
        <f>KEN_EN!F299</f>
        <v>4.5</v>
      </c>
      <c r="G300" s="331">
        <f>KEN_EN!G299</f>
        <v>4.5</v>
      </c>
      <c r="H300" s="331">
        <f>KEN_EN!H299</f>
        <v>5</v>
      </c>
      <c r="I300" s="331">
        <f>KEN_EN!I299</f>
        <v>3.5</v>
      </c>
      <c r="J300" s="331">
        <f>KEN_EN!J299</f>
        <v>4.3333300000000001</v>
      </c>
      <c r="K300" s="331">
        <f>KEN_EN!K299</f>
        <v>4.5</v>
      </c>
      <c r="L300" s="331">
        <f>KEN_EN!L299</f>
        <v>4.3333300000000001</v>
      </c>
      <c r="M300" s="331">
        <f>KEN_EN!M299</f>
        <v>4.5999999999999996</v>
      </c>
      <c r="N300" s="331">
        <f>KEN_EN!N299</f>
        <v>3.5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KEN_EN!C300</f>
        <v>2013</v>
      </c>
      <c r="D301" s="331">
        <f>KEN_EN!D300</f>
        <v>4.5</v>
      </c>
      <c r="E301" s="331">
        <f>KEN_EN!E300</f>
        <v>4.5</v>
      </c>
      <c r="F301" s="331">
        <f>KEN_EN!F300</f>
        <v>4.5</v>
      </c>
      <c r="G301" s="331">
        <f>KEN_EN!G300</f>
        <v>5</v>
      </c>
      <c r="H301" s="331">
        <f>KEN_EN!H300</f>
        <v>4.5</v>
      </c>
      <c r="I301" s="331">
        <f>KEN_EN!I300</f>
        <v>3.3333299159999998</v>
      </c>
      <c r="J301" s="331">
        <f>KEN_EN!J300</f>
        <v>4.5</v>
      </c>
      <c r="K301" s="331">
        <f>KEN_EN!K300</f>
        <v>4.6666698456000004</v>
      </c>
      <c r="L301" s="331">
        <f>KEN_EN!L300</f>
        <v>4.1666698456000013</v>
      </c>
      <c r="M301" s="331">
        <f>KEN_EN!M300</f>
        <v>4.5999999045999997</v>
      </c>
      <c r="N301" s="331">
        <f>KEN_EN!N300</f>
        <v>4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626</v>
      </c>
      <c r="D303" s="295" t="s">
        <v>641</v>
      </c>
      <c r="E303" s="296"/>
      <c r="F303" s="296"/>
      <c r="G303" s="296"/>
      <c r="H303" s="296"/>
      <c r="I303" s="343" t="s">
        <v>642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643</v>
      </c>
      <c r="E305" s="543" t="s">
        <v>644</v>
      </c>
      <c r="F305" s="543" t="s">
        <v>645</v>
      </c>
      <c r="G305" s="543" t="s">
        <v>646</v>
      </c>
      <c r="H305" s="547" t="s">
        <v>647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KEN_EN!C307</f>
        <v>2015</v>
      </c>
      <c r="D308" s="331">
        <f>KEN_EN!D307</f>
        <v>3.75</v>
      </c>
      <c r="E308" s="331">
        <f>KEN_EN!E307</f>
        <v>4</v>
      </c>
      <c r="F308" s="331">
        <f>KEN_EN!F307</f>
        <v>4.5</v>
      </c>
      <c r="G308" s="331">
        <f>KEN_EN!G307</f>
        <v>4</v>
      </c>
      <c r="H308" s="331">
        <f>KEN_EN!H307</f>
        <v>3.1666699999999999</v>
      </c>
      <c r="I308" s="550">
        <f>KEN_EN!I307</f>
        <v>4.3062559999999994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KEN_EN!C308</f>
        <v>2014</v>
      </c>
      <c r="D309" s="331">
        <f>KEN_EN!D308</f>
        <v>3.625</v>
      </c>
      <c r="E309" s="331">
        <f>KEN_EN!E308</f>
        <v>4</v>
      </c>
      <c r="F309" s="331">
        <f>KEN_EN!F308</f>
        <v>4.5</v>
      </c>
      <c r="G309" s="331">
        <f>KEN_EN!G308</f>
        <v>4</v>
      </c>
      <c r="H309" s="331">
        <f>KEN_EN!H308</f>
        <v>3.1666699999999999</v>
      </c>
      <c r="I309" s="550">
        <f>KEN_EN!I308</f>
        <v>4.3123680000000002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KEN_EN!C309</f>
        <v>2013</v>
      </c>
      <c r="D310" s="331">
        <f>KEN_EN!D309</f>
        <v>3.5</v>
      </c>
      <c r="E310" s="331">
        <f>KEN_EN!E309</f>
        <v>4.5</v>
      </c>
      <c r="F310" s="331">
        <f>KEN_EN!F309</f>
        <v>3.875</v>
      </c>
      <c r="G310" s="331">
        <f>KEN_EN!G309</f>
        <v>4.125</v>
      </c>
      <c r="H310" s="331">
        <f>KEN_EN!H309</f>
        <v>3.1666700839996338</v>
      </c>
      <c r="I310" s="550">
        <f>KEN_EN!I309</f>
        <v>4.3229259967800004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648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469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KEN_EN</vt:lpstr>
      <vt:lpstr>KEN_FR</vt:lpstr>
      <vt:lpstr>KEN_EN!Zone_d_impression</vt:lpstr>
      <vt:lpstr>KEN_FR!Zone_d_impression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2018-05-23T09:32:20Z</dcterms:created>
  <dcterms:modified xsi:type="dcterms:W3CDTF">2018-05-23T09:32:22Z</dcterms:modified>
</cp:coreProperties>
</file>